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48" windowWidth="14808" windowHeight="5076" tabRatio="562" activeTab="2"/>
  </bookViews>
  <sheets>
    <sheet name="01.01.2017" sheetId="1" r:id="rId1"/>
    <sheet name="01.01.2017 с разбивкой" sheetId="2" r:id="rId2"/>
    <sheet name="01.02.2017 " sheetId="3" r:id="rId3"/>
  </sheets>
  <definedNames/>
  <calcPr fullCalcOnLoad="1"/>
</workbook>
</file>

<file path=xl/sharedStrings.xml><?xml version="1.0" encoding="utf-8"?>
<sst xmlns="http://schemas.openxmlformats.org/spreadsheetml/2006/main" count="277" uniqueCount="48">
  <si>
    <t>СВЕДЕНИЯ</t>
  </si>
  <si>
    <t>№         п/п</t>
  </si>
  <si>
    <t>Наименование населенного пункта</t>
  </si>
  <si>
    <t>Количество абонентов  /кол-во дог./</t>
  </si>
  <si>
    <t>Общая отапливаемая площадь /м2/</t>
  </si>
  <si>
    <t>Численность населения всего, в т.ч.</t>
  </si>
  <si>
    <t>Наличие КРС,         /штук/</t>
  </si>
  <si>
    <t>Наличие Лошадь,         /штук/</t>
  </si>
  <si>
    <t>Наличие МРС,         /штук/</t>
  </si>
  <si>
    <t>Счетчики</t>
  </si>
  <si>
    <t>Годовое потребление газа /куб.м./</t>
  </si>
  <si>
    <t>Средняя отапливаемая площадь /м2/</t>
  </si>
  <si>
    <t>с ГВС /чел/</t>
  </si>
  <si>
    <t>без ВПГ /чел/</t>
  </si>
  <si>
    <t>с ВПГ /чел/</t>
  </si>
  <si>
    <t>количество, штук</t>
  </si>
  <si>
    <t>газ в мес., куб.м.</t>
  </si>
  <si>
    <t>летний п-д</t>
  </si>
  <si>
    <t>зимний п-д</t>
  </si>
  <si>
    <t>А/О г. Грозный</t>
  </si>
  <si>
    <t>А/О г. Аргун</t>
  </si>
  <si>
    <t>А/О Ачхой-Мартановского р-на</t>
  </si>
  <si>
    <t>А/О Грозненского Сельск. р-на</t>
  </si>
  <si>
    <t>А/О Гудермесского р-на</t>
  </si>
  <si>
    <t>А/О Курчалоевского р-на</t>
  </si>
  <si>
    <t>А/О Надтеречного р-на</t>
  </si>
  <si>
    <t>А/О Наурского р-на</t>
  </si>
  <si>
    <t>А/О Ножай-Юртовского р-на</t>
  </si>
  <si>
    <t>А/О Сунженского р-на</t>
  </si>
  <si>
    <t>А/О Шалинского р-на</t>
  </si>
  <si>
    <t>А/О Шелковского р-на</t>
  </si>
  <si>
    <t>А/О Урус-Мартановского р-на</t>
  </si>
  <si>
    <t>А/О Веденского р-на</t>
  </si>
  <si>
    <t>А/О Шатойского р-на</t>
  </si>
  <si>
    <t>Итого:</t>
  </si>
  <si>
    <t>Нормативное потребление газа, м3</t>
  </si>
  <si>
    <t>Всего по АИС</t>
  </si>
  <si>
    <t>Сумма</t>
  </si>
  <si>
    <t xml:space="preserve"> Объем потребления на 1 абонента /м3 в год/</t>
  </si>
  <si>
    <t>всего</t>
  </si>
  <si>
    <t>о газоснабжении населенных пунктов ЧР на 01.01. 2017г. по ЗАО "Газпром межрегионгаз Грозный"</t>
  </si>
  <si>
    <t>норм</t>
  </si>
  <si>
    <t>счет</t>
  </si>
  <si>
    <t>по норме</t>
  </si>
  <si>
    <t>по счетчику</t>
  </si>
  <si>
    <t>о газоснабжении населенных пунктов ЧР на 01.02. 2017г. по ООО "Газпром межрегионгаз Грозный"</t>
  </si>
  <si>
    <t>о газоснабжении населенных пунктов ЧР на 01.01. 2017г. по ООО "Газпром межрегионгаз Грозный"</t>
  </si>
  <si>
    <t>объем и начисление ф№5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</si>
</sst>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_(* #,##0.00_);_(* \(#,##0.00\);_(* &quot;-&quot;??_);_(@_)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_р_._-;\-* #,##0_р_._-;_-* &quot;-&quot;??_р_._-;_-@_-"/>
    <numFmt numFmtId="171" formatCode="#,##0.0000"/>
    <numFmt numFmtId="172" formatCode="#,##0.00000"/>
    <numFmt numFmtId="173" formatCode="0.000"/>
    <numFmt numFmtId="174" formatCode="[$-FC19]d\ mmmm\ yyyy\ &quot;г.&quot;"/>
    <numFmt numFmtId="175" formatCode="#,##0.000000"/>
    <numFmt numFmtId="176" formatCode="#,##0.0000000"/>
    <numFmt numFmtId="177" formatCode="#,##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Arial Cyr"/>
      <family val="0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164" fontId="5" fillId="0" borderId="0" xfId="55" applyNumberFormat="1" applyFont="1" applyBorder="1" applyAlignment="1">
      <alignment horizontal="center" vertical="top"/>
      <protection/>
    </xf>
    <xf numFmtId="43" fontId="25" fillId="0" borderId="0" xfId="63" applyFont="1" applyFill="1" applyAlignment="1">
      <alignment/>
    </xf>
    <xf numFmtId="43" fontId="2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3" fontId="51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3" fontId="52" fillId="33" borderId="10" xfId="63" applyNumberFormat="1" applyFont="1" applyFill="1" applyBorder="1" applyAlignment="1">
      <alignment horizontal="center" vertical="center"/>
    </xf>
    <xf numFmtId="3" fontId="52" fillId="33" borderId="11" xfId="0" applyNumberFormat="1" applyFont="1" applyFill="1" applyBorder="1" applyAlignment="1">
      <alignment horizontal="center" vertical="center"/>
    </xf>
    <xf numFmtId="164" fontId="51" fillId="33" borderId="10" xfId="63" applyNumberFormat="1" applyFont="1" applyFill="1" applyBorder="1" applyAlignment="1">
      <alignment horizontal="right" vertical="center" wrapText="1"/>
    </xf>
    <xf numFmtId="4" fontId="51" fillId="33" borderId="10" xfId="63" applyNumberFormat="1" applyFont="1" applyFill="1" applyBorder="1" applyAlignment="1">
      <alignment horizontal="right"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/>
    </xf>
    <xf numFmtId="4" fontId="52" fillId="33" borderId="10" xfId="63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51" fillId="33" borderId="10" xfId="56" applyNumberFormat="1" applyFont="1" applyFill="1" applyBorder="1" applyAlignment="1">
      <alignment horizontal="center" vertical="center"/>
      <protection/>
    </xf>
    <xf numFmtId="4" fontId="51" fillId="33" borderId="10" xfId="56" applyNumberFormat="1" applyFont="1" applyFill="1" applyBorder="1" applyAlignment="1">
      <alignment horizontal="center" vertical="center"/>
      <protection/>
    </xf>
    <xf numFmtId="164" fontId="52" fillId="33" borderId="10" xfId="63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4" fontId="52" fillId="33" borderId="10" xfId="63" applyNumberFormat="1" applyFont="1" applyFill="1" applyBorder="1" applyAlignment="1">
      <alignment horizontal="center" vertical="center"/>
    </xf>
    <xf numFmtId="164" fontId="53" fillId="33" borderId="0" xfId="55" applyNumberFormat="1" applyFont="1" applyFill="1" applyBorder="1" applyAlignment="1">
      <alignment horizontal="center" vertical="top"/>
      <protection/>
    </xf>
    <xf numFmtId="4" fontId="53" fillId="33" borderId="0" xfId="55" applyNumberFormat="1" applyFont="1" applyFill="1" applyBorder="1" applyAlignment="1">
      <alignment horizontal="center" vertical="top"/>
      <protection/>
    </xf>
    <xf numFmtId="16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/>
    </xf>
    <xf numFmtId="164" fontId="51" fillId="33" borderId="10" xfId="53" applyNumberFormat="1" applyFont="1" applyFill="1" applyBorder="1" applyAlignment="1">
      <alignment horizontal="center" vertical="center"/>
      <protection/>
    </xf>
    <xf numFmtId="4" fontId="51" fillId="33" borderId="10" xfId="53" applyNumberFormat="1" applyFont="1" applyFill="1" applyBorder="1" applyAlignment="1">
      <alignment horizontal="center" vertical="center"/>
      <protection/>
    </xf>
    <xf numFmtId="3" fontId="52" fillId="33" borderId="10" xfId="63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center" wrapText="1"/>
    </xf>
    <xf numFmtId="3" fontId="52" fillId="33" borderId="0" xfId="0" applyNumberFormat="1" applyFont="1" applyFill="1" applyAlignment="1">
      <alignment horizontal="center"/>
    </xf>
    <xf numFmtId="165" fontId="52" fillId="33" borderId="10" xfId="0" applyNumberFormat="1" applyFont="1" applyFill="1" applyBorder="1" applyAlignment="1">
      <alignment horizontal="center"/>
    </xf>
    <xf numFmtId="165" fontId="52" fillId="33" borderId="10" xfId="63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center"/>
    </xf>
    <xf numFmtId="4" fontId="51" fillId="33" borderId="10" xfId="63" applyNumberFormat="1" applyFont="1" applyFill="1" applyBorder="1" applyAlignment="1">
      <alignment horizontal="center" vertical="center"/>
    </xf>
    <xf numFmtId="3" fontId="51" fillId="33" borderId="10" xfId="63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center" vertical="center"/>
    </xf>
    <xf numFmtId="164" fontId="51" fillId="33" borderId="10" xfId="54" applyNumberFormat="1" applyFont="1" applyFill="1" applyBorder="1" applyAlignment="1">
      <alignment horizontal="center" vertical="top"/>
      <protection/>
    </xf>
    <xf numFmtId="4" fontId="51" fillId="33" borderId="10" xfId="54" applyNumberFormat="1" applyFont="1" applyFill="1" applyBorder="1" applyAlignment="1">
      <alignment horizontal="center" vertical="top"/>
      <protection/>
    </xf>
    <xf numFmtId="164" fontId="52" fillId="33" borderId="10" xfId="63" applyNumberFormat="1" applyFont="1" applyFill="1" applyBorder="1" applyAlignment="1">
      <alignment horizontal="center"/>
    </xf>
    <xf numFmtId="164" fontId="52" fillId="33" borderId="10" xfId="63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10" fillId="0" borderId="10" xfId="63" applyNumberFormat="1" applyFont="1" applyFill="1" applyBorder="1" applyAlignment="1">
      <alignment horizontal="center" vertical="center" textRotation="90" wrapText="1"/>
    </xf>
    <xf numFmtId="4" fontId="10" fillId="0" borderId="10" xfId="63" applyNumberFormat="1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3" fontId="51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center" vertical="center"/>
    </xf>
    <xf numFmtId="164" fontId="51" fillId="0" borderId="10" xfId="63" applyNumberFormat="1" applyFont="1" applyFill="1" applyBorder="1" applyAlignment="1">
      <alignment horizontal="right" vertical="center" wrapText="1"/>
    </xf>
    <xf numFmtId="4" fontId="52" fillId="0" borderId="10" xfId="6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52" fillId="0" borderId="10" xfId="63" applyNumberFormat="1" applyFont="1" applyFill="1" applyBorder="1" applyAlignment="1">
      <alignment horizontal="center" vertical="center"/>
    </xf>
    <xf numFmtId="164" fontId="51" fillId="0" borderId="10" xfId="55" applyNumberFormat="1" applyFont="1" applyFill="1" applyBorder="1" applyAlignment="1">
      <alignment horizontal="center" vertical="top"/>
      <protection/>
    </xf>
    <xf numFmtId="4" fontId="51" fillId="0" borderId="10" xfId="55" applyNumberFormat="1" applyFont="1" applyFill="1" applyBorder="1" applyAlignment="1">
      <alignment horizontal="center" vertical="top"/>
      <protection/>
    </xf>
    <xf numFmtId="4" fontId="51" fillId="0" borderId="10" xfId="63" applyNumberFormat="1" applyFont="1" applyFill="1" applyBorder="1" applyAlignment="1">
      <alignment horizontal="right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43" fontId="7" fillId="0" borderId="0" xfId="63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1" fillId="19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/>
    </xf>
    <xf numFmtId="3" fontId="52" fillId="19" borderId="10" xfId="63" applyNumberFormat="1" applyFont="1" applyFill="1" applyBorder="1" applyAlignment="1">
      <alignment horizontal="center" vertical="center"/>
    </xf>
    <xf numFmtId="4" fontId="52" fillId="19" borderId="10" xfId="63" applyNumberFormat="1" applyFont="1" applyFill="1" applyBorder="1" applyAlignment="1">
      <alignment horizontal="center" vertical="center"/>
    </xf>
    <xf numFmtId="3" fontId="51" fillId="19" borderId="10" xfId="63" applyNumberFormat="1" applyFont="1" applyFill="1" applyBorder="1" applyAlignment="1">
      <alignment horizontal="center" vertical="center" wrapText="1"/>
    </xf>
    <xf numFmtId="3" fontId="51" fillId="19" borderId="10" xfId="0" applyNumberFormat="1" applyFont="1" applyFill="1" applyBorder="1" applyAlignment="1">
      <alignment horizontal="center" vertical="center" wrapText="1"/>
    </xf>
    <xf numFmtId="3" fontId="52" fillId="19" borderId="10" xfId="0" applyNumberFormat="1" applyFont="1" applyFill="1" applyBorder="1" applyAlignment="1">
      <alignment horizontal="center" vertical="center"/>
    </xf>
    <xf numFmtId="3" fontId="52" fillId="19" borderId="11" xfId="0" applyNumberFormat="1" applyFont="1" applyFill="1" applyBorder="1" applyAlignment="1">
      <alignment horizontal="center" vertical="center"/>
    </xf>
    <xf numFmtId="164" fontId="51" fillId="19" borderId="10" xfId="56" applyNumberFormat="1" applyFont="1" applyFill="1" applyBorder="1" applyAlignment="1">
      <alignment horizontal="center" vertical="center"/>
      <protection/>
    </xf>
    <xf numFmtId="4" fontId="51" fillId="19" borderId="10" xfId="56" applyNumberFormat="1" applyFont="1" applyFill="1" applyBorder="1" applyAlignment="1">
      <alignment horizontal="center" vertical="center"/>
      <protection/>
    </xf>
    <xf numFmtId="0" fontId="25" fillId="19" borderId="0" xfId="0" applyFont="1" applyFill="1" applyAlignment="1">
      <alignment/>
    </xf>
    <xf numFmtId="4" fontId="51" fillId="19" borderId="10" xfId="63" applyNumberFormat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64" fontId="52" fillId="19" borderId="10" xfId="0" applyNumberFormat="1" applyFont="1" applyFill="1" applyBorder="1" applyAlignment="1">
      <alignment horizontal="center" vertical="center"/>
    </xf>
    <xf numFmtId="4" fontId="52" fillId="19" borderId="10" xfId="0" applyNumberFormat="1" applyFont="1" applyFill="1" applyBorder="1" applyAlignment="1">
      <alignment horizontal="center" vertical="center"/>
    </xf>
    <xf numFmtId="164" fontId="51" fillId="19" borderId="10" xfId="53" applyNumberFormat="1" applyFont="1" applyFill="1" applyBorder="1" applyAlignment="1">
      <alignment horizontal="center" vertical="center"/>
      <protection/>
    </xf>
    <xf numFmtId="4" fontId="51" fillId="19" borderId="10" xfId="53" applyNumberFormat="1" applyFont="1" applyFill="1" applyBorder="1" applyAlignment="1">
      <alignment horizontal="center" vertical="center"/>
      <protection/>
    </xf>
    <xf numFmtId="4" fontId="51" fillId="19" borderId="10" xfId="0" applyNumberFormat="1" applyFont="1" applyFill="1" applyBorder="1" applyAlignment="1">
      <alignment horizontal="center" vertical="center" wrapText="1"/>
    </xf>
    <xf numFmtId="3" fontId="52" fillId="19" borderId="0" xfId="0" applyNumberFormat="1" applyFont="1" applyFill="1" applyAlignment="1">
      <alignment horizontal="center"/>
    </xf>
    <xf numFmtId="164" fontId="51" fillId="14" borderId="10" xfId="63" applyNumberFormat="1" applyFont="1" applyFill="1" applyBorder="1" applyAlignment="1">
      <alignment horizontal="right" vertical="center" wrapText="1"/>
    </xf>
    <xf numFmtId="164" fontId="52" fillId="14" borderId="10" xfId="63" applyNumberFormat="1" applyFont="1" applyFill="1" applyBorder="1" applyAlignment="1">
      <alignment horizontal="center" vertical="center" wrapText="1"/>
    </xf>
    <xf numFmtId="165" fontId="52" fillId="14" borderId="10" xfId="0" applyNumberFormat="1" applyFont="1" applyFill="1" applyBorder="1" applyAlignment="1">
      <alignment horizontal="center"/>
    </xf>
    <xf numFmtId="165" fontId="52" fillId="14" borderId="10" xfId="63" applyNumberFormat="1" applyFont="1" applyFill="1" applyBorder="1" applyAlignment="1">
      <alignment horizontal="center"/>
    </xf>
    <xf numFmtId="4" fontId="51" fillId="19" borderId="10" xfId="63" applyNumberFormat="1" applyFont="1" applyFill="1" applyBorder="1" applyAlignment="1">
      <alignment horizontal="center" vertical="center"/>
    </xf>
    <xf numFmtId="3" fontId="51" fillId="19" borderId="10" xfId="63" applyNumberFormat="1" applyFont="1" applyFill="1" applyBorder="1" applyAlignment="1">
      <alignment horizontal="center" vertical="center"/>
    </xf>
    <xf numFmtId="3" fontId="51" fillId="19" borderId="10" xfId="0" applyNumberFormat="1" applyFont="1" applyFill="1" applyBorder="1" applyAlignment="1">
      <alignment horizontal="center" vertical="center"/>
    </xf>
    <xf numFmtId="164" fontId="51" fillId="19" borderId="10" xfId="54" applyNumberFormat="1" applyFont="1" applyFill="1" applyBorder="1" applyAlignment="1">
      <alignment horizontal="center" vertical="top"/>
      <protection/>
    </xf>
    <xf numFmtId="4" fontId="51" fillId="19" borderId="10" xfId="54" applyNumberFormat="1" applyFont="1" applyFill="1" applyBorder="1" applyAlignment="1">
      <alignment horizontal="center" vertical="top"/>
      <protection/>
    </xf>
    <xf numFmtId="164" fontId="52" fillId="19" borderId="10" xfId="63" applyNumberFormat="1" applyFont="1" applyFill="1" applyBorder="1" applyAlignment="1">
      <alignment horizontal="center" vertical="center"/>
    </xf>
    <xf numFmtId="164" fontId="51" fillId="19" borderId="10" xfId="55" applyNumberFormat="1" applyFont="1" applyFill="1" applyBorder="1" applyAlignment="1">
      <alignment horizontal="center" vertical="top"/>
      <protection/>
    </xf>
    <xf numFmtId="4" fontId="51" fillId="19" borderId="10" xfId="55" applyNumberFormat="1" applyFont="1" applyFill="1" applyBorder="1" applyAlignment="1">
      <alignment horizontal="center" vertical="top"/>
      <protection/>
    </xf>
    <xf numFmtId="0" fontId="32" fillId="34" borderId="0" xfId="0" applyFont="1" applyFill="1" applyAlignment="1">
      <alignment/>
    </xf>
    <xf numFmtId="43" fontId="4" fillId="0" borderId="0" xfId="63" applyFont="1" applyFill="1" applyBorder="1" applyAlignment="1">
      <alignment/>
    </xf>
    <xf numFmtId="4" fontId="51" fillId="14" borderId="10" xfId="63" applyNumberFormat="1" applyFont="1" applyFill="1" applyBorder="1" applyAlignment="1">
      <alignment horizontal="right" vertical="center" wrapText="1"/>
    </xf>
    <xf numFmtId="4" fontId="52" fillId="14" borderId="10" xfId="63" applyNumberFormat="1" applyFont="1" applyFill="1" applyBorder="1" applyAlignment="1">
      <alignment horizontal="center" vertical="center" wrapText="1"/>
    </xf>
    <xf numFmtId="4" fontId="52" fillId="14" borderId="10" xfId="0" applyNumberFormat="1" applyFont="1" applyFill="1" applyBorder="1" applyAlignment="1">
      <alignment horizontal="center"/>
    </xf>
    <xf numFmtId="4" fontId="52" fillId="14" borderId="10" xfId="63" applyNumberFormat="1" applyFont="1" applyFill="1" applyBorder="1" applyAlignment="1">
      <alignment horizontal="center"/>
    </xf>
    <xf numFmtId="164" fontId="53" fillId="14" borderId="10" xfId="63" applyNumberFormat="1" applyFont="1" applyFill="1" applyBorder="1" applyAlignment="1">
      <alignment horizontal="right" vertical="center" wrapText="1"/>
    </xf>
    <xf numFmtId="3" fontId="52" fillId="14" borderId="10" xfId="0" applyNumberFormat="1" applyFont="1" applyFill="1" applyBorder="1" applyAlignment="1">
      <alignment horizontal="center"/>
    </xf>
    <xf numFmtId="3" fontId="52" fillId="14" borderId="10" xfId="63" applyNumberFormat="1" applyFont="1" applyFill="1" applyBorder="1" applyAlignment="1">
      <alignment horizontal="center"/>
    </xf>
    <xf numFmtId="1" fontId="52" fillId="14" borderId="10" xfId="0" applyNumberFormat="1" applyFont="1" applyFill="1" applyBorder="1" applyAlignment="1">
      <alignment horizontal="center"/>
    </xf>
    <xf numFmtId="164" fontId="52" fillId="14" borderId="10" xfId="0" applyNumberFormat="1" applyFont="1" applyFill="1" applyBorder="1" applyAlignment="1">
      <alignment horizontal="center"/>
    </xf>
    <xf numFmtId="164" fontId="52" fillId="14" borderId="10" xfId="63" applyNumberFormat="1" applyFont="1" applyFill="1" applyBorder="1" applyAlignment="1">
      <alignment horizontal="center"/>
    </xf>
    <xf numFmtId="3" fontId="9" fillId="14" borderId="10" xfId="0" applyNumberFormat="1" applyFont="1" applyFill="1" applyBorder="1" applyAlignment="1">
      <alignment/>
    </xf>
    <xf numFmtId="4" fontId="9" fillId="14" borderId="10" xfId="0" applyNumberFormat="1" applyFont="1" applyFill="1" applyBorder="1" applyAlignment="1">
      <alignment horizontal="center"/>
    </xf>
    <xf numFmtId="0" fontId="29" fillId="33" borderId="0" xfId="0" applyFont="1" applyFill="1" applyAlignment="1">
      <alignment/>
    </xf>
    <xf numFmtId="164" fontId="56" fillId="14" borderId="10" xfId="63" applyNumberFormat="1" applyFont="1" applyFill="1" applyBorder="1" applyAlignment="1">
      <alignment horizontal="center" vertical="center" wrapText="1"/>
    </xf>
    <xf numFmtId="164" fontId="51" fillId="33" borderId="10" xfId="63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3" fontId="51" fillId="34" borderId="10" xfId="63" applyNumberFormat="1" applyFont="1" applyFill="1" applyBorder="1" applyAlignment="1">
      <alignment horizontal="center" vertical="center"/>
    </xf>
    <xf numFmtId="4" fontId="51" fillId="34" borderId="10" xfId="63" applyNumberFormat="1" applyFont="1" applyFill="1" applyBorder="1" applyAlignment="1">
      <alignment horizontal="center" vertical="center"/>
    </xf>
    <xf numFmtId="3" fontId="51" fillId="34" borderId="10" xfId="63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 vertical="center"/>
    </xf>
    <xf numFmtId="164" fontId="51" fillId="34" borderId="10" xfId="56" applyNumberFormat="1" applyFont="1" applyFill="1" applyBorder="1" applyAlignment="1">
      <alignment horizontal="center" vertical="center"/>
      <protection/>
    </xf>
    <xf numFmtId="4" fontId="51" fillId="34" borderId="10" xfId="54" applyNumberFormat="1" applyFont="1" applyFill="1" applyBorder="1" applyAlignment="1">
      <alignment horizontal="center" vertical="top"/>
      <protection/>
    </xf>
    <xf numFmtId="164" fontId="51" fillId="34" borderId="10" xfId="63" applyNumberFormat="1" applyFont="1" applyFill="1" applyBorder="1" applyAlignment="1">
      <alignment horizontal="right" vertical="center" wrapText="1"/>
    </xf>
    <xf numFmtId="4" fontId="51" fillId="34" borderId="10" xfId="63" applyNumberFormat="1" applyFont="1" applyFill="1" applyBorder="1" applyAlignment="1">
      <alignment horizontal="right" vertical="center" wrapText="1"/>
    </xf>
    <xf numFmtId="164" fontId="52" fillId="34" borderId="10" xfId="63" applyNumberFormat="1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/>
    </xf>
    <xf numFmtId="3" fontId="52" fillId="34" borderId="10" xfId="63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164" fontId="51" fillId="35" borderId="10" xfId="55" applyNumberFormat="1" applyFont="1" applyFill="1" applyBorder="1" applyAlignment="1">
      <alignment horizontal="center" vertical="top"/>
      <protection/>
    </xf>
    <xf numFmtId="4" fontId="51" fillId="35" borderId="10" xfId="55" applyNumberFormat="1" applyFont="1" applyFill="1" applyBorder="1" applyAlignment="1">
      <alignment horizontal="center" vertical="top"/>
      <protection/>
    </xf>
    <xf numFmtId="164" fontId="9" fillId="35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164" fontId="52" fillId="34" borderId="10" xfId="63" applyNumberFormat="1" applyFont="1" applyFill="1" applyBorder="1" applyAlignment="1">
      <alignment horizontal="center" vertical="center"/>
    </xf>
    <xf numFmtId="4" fontId="51" fillId="34" borderId="10" xfId="56" applyNumberFormat="1" applyFont="1" applyFill="1" applyBorder="1" applyAlignment="1">
      <alignment horizontal="center" vertical="center"/>
      <protection/>
    </xf>
    <xf numFmtId="165" fontId="52" fillId="34" borderId="10" xfId="63" applyNumberFormat="1" applyFont="1" applyFill="1" applyBorder="1" applyAlignment="1">
      <alignment horizontal="center"/>
    </xf>
    <xf numFmtId="4" fontId="52" fillId="34" borderId="10" xfId="63" applyNumberFormat="1" applyFont="1" applyFill="1" applyBorder="1" applyAlignment="1">
      <alignment horizontal="center" vertical="center" wrapText="1"/>
    </xf>
    <xf numFmtId="4" fontId="51" fillId="34" borderId="10" xfId="63" applyNumberFormat="1" applyFont="1" applyFill="1" applyBorder="1" applyAlignment="1">
      <alignment horizontal="center" vertical="center" wrapText="1"/>
    </xf>
    <xf numFmtId="3" fontId="52" fillId="34" borderId="10" xfId="63" applyNumberFormat="1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/>
    </xf>
    <xf numFmtId="165" fontId="52" fillId="34" borderId="10" xfId="0" applyNumberFormat="1" applyFont="1" applyFill="1" applyBorder="1" applyAlignment="1">
      <alignment horizontal="center"/>
    </xf>
    <xf numFmtId="4" fontId="52" fillId="34" borderId="10" xfId="63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/>
    </xf>
    <xf numFmtId="164" fontId="53" fillId="34" borderId="10" xfId="63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3" fontId="52" fillId="34" borderId="0" xfId="0" applyNumberFormat="1" applyFont="1" applyFill="1" applyAlignment="1">
      <alignment horizontal="center"/>
    </xf>
    <xf numFmtId="164" fontId="51" fillId="34" borderId="10" xfId="53" applyNumberFormat="1" applyFont="1" applyFill="1" applyBorder="1" applyAlignment="1">
      <alignment horizontal="center" vertical="center"/>
      <protection/>
    </xf>
    <xf numFmtId="4" fontId="51" fillId="34" borderId="10" xfId="53" applyNumberFormat="1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4" fontId="52" fillId="34" borderId="10" xfId="63" applyNumberFormat="1" applyFont="1" applyFill="1" applyBorder="1" applyAlignment="1">
      <alignment horizontal="center" vertical="center"/>
    </xf>
    <xf numFmtId="164" fontId="57" fillId="33" borderId="0" xfId="55" applyNumberFormat="1" applyFont="1" applyFill="1" applyBorder="1" applyAlignment="1">
      <alignment horizontal="center" vertical="top"/>
      <protection/>
    </xf>
    <xf numFmtId="4" fontId="57" fillId="33" borderId="0" xfId="55" applyNumberFormat="1" applyFont="1" applyFill="1" applyBorder="1" applyAlignment="1">
      <alignment horizontal="center" vertical="top"/>
      <protection/>
    </xf>
    <xf numFmtId="164" fontId="49" fillId="33" borderId="0" xfId="0" applyNumberFormat="1" applyFont="1" applyFill="1" applyBorder="1" applyAlignment="1">
      <alignment/>
    </xf>
    <xf numFmtId="4" fontId="49" fillId="33" borderId="0" xfId="0" applyNumberFormat="1" applyFont="1" applyFill="1" applyAlignment="1">
      <alignment/>
    </xf>
    <xf numFmtId="164" fontId="51" fillId="34" borderId="10" xfId="54" applyNumberFormat="1" applyFont="1" applyFill="1" applyBorder="1" applyAlignment="1">
      <alignment horizontal="center" vertical="top"/>
      <protection/>
    </xf>
    <xf numFmtId="164" fontId="52" fillId="34" borderId="10" xfId="63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52" fillId="35" borderId="11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/>
    </xf>
    <xf numFmtId="164" fontId="51" fillId="34" borderId="10" xfId="55" applyNumberFormat="1" applyFont="1" applyFill="1" applyBorder="1" applyAlignment="1">
      <alignment horizontal="center" vertical="top"/>
      <protection/>
    </xf>
    <xf numFmtId="4" fontId="51" fillId="34" borderId="10" xfId="55" applyNumberFormat="1" applyFont="1" applyFill="1" applyBorder="1" applyAlignment="1">
      <alignment horizontal="center" vertical="top"/>
      <protection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10" fillId="0" borderId="10" xfId="63" applyNumberFormat="1" applyFont="1" applyFill="1" applyBorder="1" applyAlignment="1">
      <alignment horizontal="center" vertical="center" textRotation="90" wrapText="1"/>
    </xf>
    <xf numFmtId="1" fontId="10" fillId="0" borderId="11" xfId="63" applyNumberFormat="1" applyFont="1" applyFill="1" applyBorder="1" applyAlignment="1">
      <alignment horizontal="center" vertical="center" wrapText="1"/>
    </xf>
    <xf numFmtId="1" fontId="10" fillId="0" borderId="14" xfId="63" applyNumberFormat="1" applyFont="1" applyFill="1" applyBorder="1" applyAlignment="1">
      <alignment horizontal="center" vertical="center" wrapText="1"/>
    </xf>
    <xf numFmtId="1" fontId="10" fillId="0" borderId="15" xfId="63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1.01.2015г." xfId="53"/>
    <cellStyle name="Обычный_01.02.2015г." xfId="54"/>
    <cellStyle name="Обычный_01.05.2015г." xfId="55"/>
    <cellStyle name="Обычный_01.08.2014г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91" zoomScaleNormal="91" zoomScalePageLayoutView="0" workbookViewId="0" topLeftCell="A1">
      <selection activeCell="B24" sqref="B24:T24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8.14062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6.5" customHeight="1">
      <c r="A2" s="219" t="s">
        <v>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220" t="s">
        <v>1</v>
      </c>
      <c r="B4" s="221" t="s">
        <v>2</v>
      </c>
      <c r="C4" s="222" t="s">
        <v>3</v>
      </c>
      <c r="D4" s="224" t="s">
        <v>4</v>
      </c>
      <c r="E4" s="4"/>
      <c r="F4" s="221" t="s">
        <v>5</v>
      </c>
      <c r="G4" s="221"/>
      <c r="H4" s="221"/>
      <c r="I4" s="225" t="s">
        <v>6</v>
      </c>
      <c r="J4" s="225" t="s">
        <v>7</v>
      </c>
      <c r="K4" s="225" t="s">
        <v>8</v>
      </c>
      <c r="L4" s="226" t="s">
        <v>9</v>
      </c>
      <c r="M4" s="227"/>
      <c r="N4" s="228"/>
      <c r="O4" s="229" t="s">
        <v>35</v>
      </c>
      <c r="P4" s="229"/>
      <c r="Q4" s="221" t="s">
        <v>10</v>
      </c>
      <c r="R4" s="222" t="s">
        <v>38</v>
      </c>
      <c r="S4" s="221" t="s">
        <v>11</v>
      </c>
    </row>
    <row r="5" spans="1:19" ht="21.75" customHeight="1">
      <c r="A5" s="220"/>
      <c r="B5" s="221"/>
      <c r="C5" s="223"/>
      <c r="D5" s="224"/>
      <c r="E5" s="4" t="s">
        <v>36</v>
      </c>
      <c r="F5" s="4" t="s">
        <v>12</v>
      </c>
      <c r="G5" s="4" t="s">
        <v>13</v>
      </c>
      <c r="H5" s="4" t="s">
        <v>14</v>
      </c>
      <c r="I5" s="225"/>
      <c r="J5" s="225"/>
      <c r="K5" s="225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221"/>
      <c r="R5" s="223"/>
      <c r="S5" s="221"/>
    </row>
    <row r="6" spans="1:19" ht="16.5" customHeight="1">
      <c r="A6" s="14">
        <v>1</v>
      </c>
      <c r="B6" s="14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6"/>
      <c r="O6" s="14">
        <v>14</v>
      </c>
      <c r="P6" s="14">
        <v>15</v>
      </c>
      <c r="Q6" s="14">
        <v>16</v>
      </c>
      <c r="R6" s="14">
        <v>17</v>
      </c>
      <c r="S6" s="14">
        <v>18</v>
      </c>
    </row>
    <row r="7" spans="1:19" s="84" customFormat="1" ht="16.5" customHeight="1">
      <c r="A7" s="75">
        <v>1</v>
      </c>
      <c r="B7" s="76" t="s">
        <v>19</v>
      </c>
      <c r="C7" s="77">
        <v>78123</v>
      </c>
      <c r="D7" s="78">
        <v>5537579.92</v>
      </c>
      <c r="E7" s="77">
        <v>207999</v>
      </c>
      <c r="F7" s="79">
        <v>245</v>
      </c>
      <c r="G7" s="79">
        <v>151444</v>
      </c>
      <c r="H7" s="80">
        <v>56310</v>
      </c>
      <c r="I7" s="85"/>
      <c r="J7" s="85"/>
      <c r="K7" s="85"/>
      <c r="L7" s="81">
        <v>24434</v>
      </c>
      <c r="M7" s="86">
        <v>18476386.57</v>
      </c>
      <c r="N7" s="87">
        <v>61434561.78</v>
      </c>
      <c r="O7" s="82">
        <f aca="true" t="shared" si="0" ref="O7:O21">(F7*10.15+G7*15.19+H7*25.98+I7*11.17+J7*5.08+K7*1.98)*6</f>
        <v>22595129.46</v>
      </c>
      <c r="P7" s="88">
        <f>(D7*15.58)*6+O7</f>
        <v>540248100.3816</v>
      </c>
      <c r="Q7" s="89">
        <f>O7+P7</f>
        <v>562843229.8416001</v>
      </c>
      <c r="R7" s="90">
        <f aca="true" t="shared" si="1" ref="R7:R22">Q7/C7</f>
        <v>7204.577779163627</v>
      </c>
      <c r="S7" s="83">
        <f aca="true" t="shared" si="2" ref="S7:S22">D7/C7</f>
        <v>70.88283757664196</v>
      </c>
    </row>
    <row r="8" spans="1:22" s="30" customFormat="1" ht="16.5" customHeight="1">
      <c r="A8" s="17">
        <v>2</v>
      </c>
      <c r="B8" s="18" t="s">
        <v>20</v>
      </c>
      <c r="C8" s="19">
        <v>10580</v>
      </c>
      <c r="D8" s="20">
        <v>759475.796</v>
      </c>
      <c r="E8" s="19">
        <v>34746</v>
      </c>
      <c r="F8" s="21">
        <v>1</v>
      </c>
      <c r="G8" s="21">
        <v>30402</v>
      </c>
      <c r="H8" s="22">
        <v>1453</v>
      </c>
      <c r="I8" s="22">
        <v>0</v>
      </c>
      <c r="J8" s="22">
        <v>0</v>
      </c>
      <c r="K8" s="22">
        <v>0</v>
      </c>
      <c r="L8" s="24">
        <v>5940</v>
      </c>
      <c r="M8" s="31">
        <v>4866392.68</v>
      </c>
      <c r="N8" s="32">
        <v>16150775.4</v>
      </c>
      <c r="O8" s="25">
        <f t="shared" si="0"/>
        <v>2997392.8200000003</v>
      </c>
      <c r="P8" s="25">
        <v>66006465.621</v>
      </c>
      <c r="Q8" s="33">
        <f>O8+P8</f>
        <v>69003858.441</v>
      </c>
      <c r="R8" s="28">
        <f t="shared" si="1"/>
        <v>6522.103822400756</v>
      </c>
      <c r="S8" s="29">
        <f t="shared" si="2"/>
        <v>71.78410170132325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23">
        <v>14295</v>
      </c>
      <c r="D9" s="35">
        <v>1429645.87</v>
      </c>
      <c r="E9" s="19">
        <v>69293</v>
      </c>
      <c r="F9" s="21">
        <v>0</v>
      </c>
      <c r="G9" s="22">
        <v>56645</v>
      </c>
      <c r="H9" s="22">
        <v>6994</v>
      </c>
      <c r="I9" s="22">
        <v>1230</v>
      </c>
      <c r="J9" s="22">
        <v>1</v>
      </c>
      <c r="K9" s="22">
        <v>15</v>
      </c>
      <c r="L9" s="24">
        <v>8366</v>
      </c>
      <c r="M9" s="31">
        <v>8278910.9</v>
      </c>
      <c r="N9" s="32">
        <v>27529172.09</v>
      </c>
      <c r="O9" s="25">
        <f t="shared" si="0"/>
        <v>6335493.300000001</v>
      </c>
      <c r="P9" s="26">
        <f aca="true" t="shared" si="3" ref="P9:P21">(D9*15.58)*6+O9</f>
        <v>139978789.2276</v>
      </c>
      <c r="Q9" s="27">
        <f>O9+P9</f>
        <v>146314282.52760002</v>
      </c>
      <c r="R9" s="28">
        <f t="shared" si="1"/>
        <v>10235.34680151102</v>
      </c>
      <c r="S9" s="29">
        <f t="shared" si="2"/>
        <v>100.01020426722631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v>25360</v>
      </c>
      <c r="D10" s="20">
        <v>2434868.37</v>
      </c>
      <c r="E10" s="19">
        <v>117575</v>
      </c>
      <c r="F10" s="21"/>
      <c r="G10" s="21">
        <v>100042</v>
      </c>
      <c r="H10" s="22">
        <v>13881</v>
      </c>
      <c r="I10" s="22">
        <v>1879</v>
      </c>
      <c r="J10" s="22">
        <v>0</v>
      </c>
      <c r="K10" s="40">
        <v>0</v>
      </c>
      <c r="L10" s="24">
        <v>14929</v>
      </c>
      <c r="M10" s="31">
        <v>14258716.27</v>
      </c>
      <c r="N10" s="32">
        <v>47413763.61</v>
      </c>
      <c r="O10" s="26">
        <f t="shared" si="0"/>
        <v>11407528.739999998</v>
      </c>
      <c r="P10" s="26">
        <f t="shared" si="3"/>
        <v>239019023.9676</v>
      </c>
      <c r="Q10" s="27">
        <f aca="true" t="shared" si="4" ref="Q10:Q16">O10+P10</f>
        <v>250426552.7076</v>
      </c>
      <c r="R10" s="28">
        <f t="shared" si="1"/>
        <v>9874.864065757098</v>
      </c>
      <c r="S10" s="29">
        <f t="shared" si="2"/>
        <v>96.01215970031546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v>32662</v>
      </c>
      <c r="D11" s="20">
        <v>2896402.48</v>
      </c>
      <c r="E11" s="19">
        <v>143450</v>
      </c>
      <c r="F11" s="21">
        <v>6</v>
      </c>
      <c r="G11" s="21">
        <v>136372</v>
      </c>
      <c r="H11" s="22">
        <v>2341</v>
      </c>
      <c r="I11" s="41"/>
      <c r="J11" s="41"/>
      <c r="K11" s="41"/>
      <c r="L11" s="24">
        <v>17310</v>
      </c>
      <c r="M11" s="42">
        <v>11614993.367</v>
      </c>
      <c r="N11" s="43">
        <v>38623305.17</v>
      </c>
      <c r="O11" s="25">
        <f t="shared" si="0"/>
        <v>12794224.559999999</v>
      </c>
      <c r="P11" s="25">
        <f t="shared" si="3"/>
        <v>283549928.3904</v>
      </c>
      <c r="Q11" s="33">
        <f t="shared" si="4"/>
        <v>296344152.9504</v>
      </c>
      <c r="R11" s="44">
        <f t="shared" si="1"/>
        <v>9073.055935043782</v>
      </c>
      <c r="S11" s="29">
        <f t="shared" si="2"/>
        <v>88.67805033372115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v>17538</v>
      </c>
      <c r="D12" s="20">
        <v>1751734.905</v>
      </c>
      <c r="E12" s="19">
        <v>91224</v>
      </c>
      <c r="F12" s="40">
        <v>4</v>
      </c>
      <c r="G12" s="21">
        <v>86411</v>
      </c>
      <c r="H12" s="22">
        <v>5</v>
      </c>
      <c r="I12" s="22">
        <v>0</v>
      </c>
      <c r="J12" s="22">
        <v>0</v>
      </c>
      <c r="K12" s="22">
        <v>0</v>
      </c>
      <c r="L12" s="24">
        <v>8528</v>
      </c>
      <c r="M12" s="45">
        <v>5965169.632</v>
      </c>
      <c r="N12" s="46">
        <v>19835398.72</v>
      </c>
      <c r="O12" s="25">
        <f t="shared" si="0"/>
        <v>7876521.539999999</v>
      </c>
      <c r="P12" s="26">
        <f t="shared" si="3"/>
        <v>171628700.4594</v>
      </c>
      <c r="Q12" s="33">
        <f>O12+P12</f>
        <v>179505221.9994</v>
      </c>
      <c r="R12" s="44">
        <f t="shared" si="1"/>
        <v>10235.216216182003</v>
      </c>
      <c r="S12" s="47">
        <f t="shared" si="2"/>
        <v>99.8822502565857</v>
      </c>
    </row>
    <row r="13" spans="1:19" s="30" customFormat="1" ht="16.5" customHeight="1">
      <c r="A13" s="17">
        <v>7</v>
      </c>
      <c r="B13" s="18" t="s">
        <v>25</v>
      </c>
      <c r="C13" s="19">
        <v>13033</v>
      </c>
      <c r="D13" s="48">
        <v>1431744.92</v>
      </c>
      <c r="E13" s="21">
        <v>57977</v>
      </c>
      <c r="F13" s="22">
        <v>5</v>
      </c>
      <c r="G13" s="22">
        <v>37388</v>
      </c>
      <c r="H13" s="22">
        <v>18539</v>
      </c>
      <c r="I13" s="22">
        <v>1564</v>
      </c>
      <c r="J13" s="22">
        <v>0</v>
      </c>
      <c r="K13" s="22">
        <v>0</v>
      </c>
      <c r="L13" s="49">
        <v>9074</v>
      </c>
      <c r="M13" s="31">
        <v>8122191.323</v>
      </c>
      <c r="N13" s="32">
        <v>27008599.04</v>
      </c>
      <c r="O13" s="25">
        <f t="shared" si="0"/>
        <v>6402525.419999999</v>
      </c>
      <c r="P13" s="25">
        <f t="shared" si="3"/>
        <v>140242040.5416</v>
      </c>
      <c r="Q13" s="33">
        <f>O13+P13</f>
        <v>146644565.96159998</v>
      </c>
      <c r="R13" s="44">
        <f t="shared" si="1"/>
        <v>11251.788994214683</v>
      </c>
      <c r="S13" s="47">
        <f t="shared" si="2"/>
        <v>109.85536100667535</v>
      </c>
    </row>
    <row r="14" spans="1:19" s="30" customFormat="1" ht="16.5" customHeight="1">
      <c r="A14" s="17">
        <v>8</v>
      </c>
      <c r="B14" s="18" t="s">
        <v>26</v>
      </c>
      <c r="C14" s="19">
        <v>11722</v>
      </c>
      <c r="D14" s="20">
        <v>849543.917</v>
      </c>
      <c r="E14" s="19">
        <v>47145</v>
      </c>
      <c r="F14" s="21"/>
      <c r="G14" s="21">
        <v>31649</v>
      </c>
      <c r="H14" s="22">
        <v>12886</v>
      </c>
      <c r="I14" s="22">
        <v>1522</v>
      </c>
      <c r="J14" s="22"/>
      <c r="K14" s="22">
        <v>100</v>
      </c>
      <c r="L14" s="24">
        <v>8491</v>
      </c>
      <c r="M14" s="31">
        <v>5220743.426</v>
      </c>
      <c r="N14" s="32">
        <v>17362876.98</v>
      </c>
      <c r="O14" s="25">
        <f t="shared" si="0"/>
        <v>4996351.98</v>
      </c>
      <c r="P14" s="25">
        <f t="shared" si="3"/>
        <v>84411717.34116</v>
      </c>
      <c r="Q14" s="33">
        <f t="shared" si="4"/>
        <v>89408069.32116</v>
      </c>
      <c r="R14" s="50">
        <f t="shared" si="1"/>
        <v>7627.373257222317</v>
      </c>
      <c r="S14" s="51">
        <f t="shared" si="2"/>
        <v>72.47431470738782</v>
      </c>
    </row>
    <row r="15" spans="1:19" s="30" customFormat="1" ht="16.5" customHeight="1">
      <c r="A15" s="17">
        <v>9</v>
      </c>
      <c r="B15" s="18" t="s">
        <v>27</v>
      </c>
      <c r="C15" s="19">
        <v>8294</v>
      </c>
      <c r="D15" s="20">
        <v>619002.5</v>
      </c>
      <c r="E15" s="19">
        <v>38165</v>
      </c>
      <c r="F15" s="21"/>
      <c r="G15" s="21">
        <v>34810</v>
      </c>
      <c r="H15" s="23"/>
      <c r="I15" s="23">
        <v>2424</v>
      </c>
      <c r="J15" s="23"/>
      <c r="K15" s="23"/>
      <c r="L15" s="24">
        <v>4612</v>
      </c>
      <c r="M15" s="31">
        <v>3641695.143</v>
      </c>
      <c r="N15" s="32">
        <v>12109377.44</v>
      </c>
      <c r="O15" s="25">
        <f t="shared" si="0"/>
        <v>3335039.88</v>
      </c>
      <c r="P15" s="25">
        <f t="shared" si="3"/>
        <v>61199393.58</v>
      </c>
      <c r="Q15" s="33">
        <f t="shared" si="4"/>
        <v>64534433.46</v>
      </c>
      <c r="R15" s="52">
        <f t="shared" si="1"/>
        <v>7780.857663371112</v>
      </c>
      <c r="S15" s="47">
        <f t="shared" si="2"/>
        <v>74.63256571015192</v>
      </c>
    </row>
    <row r="16" spans="1:19" s="30" customFormat="1" ht="16.5" customHeight="1">
      <c r="A16" s="17">
        <v>10</v>
      </c>
      <c r="B16" s="18" t="s">
        <v>28</v>
      </c>
      <c r="C16" s="19">
        <v>4321</v>
      </c>
      <c r="D16" s="20">
        <v>426343.5</v>
      </c>
      <c r="E16" s="19">
        <v>19075</v>
      </c>
      <c r="F16" s="21"/>
      <c r="G16" s="21">
        <v>10535</v>
      </c>
      <c r="H16" s="22">
        <v>6722</v>
      </c>
      <c r="I16" s="22">
        <v>611</v>
      </c>
      <c r="J16" s="22">
        <v>9</v>
      </c>
      <c r="K16" s="22">
        <v>3</v>
      </c>
      <c r="L16" s="24">
        <v>2964</v>
      </c>
      <c r="M16" s="31">
        <v>2384243.454</v>
      </c>
      <c r="N16" s="32">
        <v>7709583.92</v>
      </c>
      <c r="O16" s="25">
        <f t="shared" si="0"/>
        <v>2049244.4399999995</v>
      </c>
      <c r="P16" s="25">
        <f t="shared" si="3"/>
        <v>41903834.82</v>
      </c>
      <c r="Q16" s="33">
        <f t="shared" si="4"/>
        <v>43953079.26</v>
      </c>
      <c r="R16" s="53">
        <f t="shared" si="1"/>
        <v>10171.969280259198</v>
      </c>
      <c r="S16" s="29">
        <f t="shared" si="2"/>
        <v>98.66778523489933</v>
      </c>
    </row>
    <row r="17" spans="1:19" s="30" customFormat="1" ht="16.5" customHeight="1">
      <c r="A17" s="17">
        <v>11</v>
      </c>
      <c r="B17" s="18" t="s">
        <v>29</v>
      </c>
      <c r="C17" s="19">
        <v>22811</v>
      </c>
      <c r="D17" s="54">
        <v>2328982.548</v>
      </c>
      <c r="E17" s="19">
        <v>102028</v>
      </c>
      <c r="F17" s="21">
        <v>4</v>
      </c>
      <c r="G17" s="21">
        <v>99863</v>
      </c>
      <c r="H17" s="22">
        <v>224</v>
      </c>
      <c r="I17" s="22">
        <v>2</v>
      </c>
      <c r="J17" s="22">
        <v>0</v>
      </c>
      <c r="K17" s="22">
        <v>0</v>
      </c>
      <c r="L17" s="24">
        <v>9996</v>
      </c>
      <c r="M17" s="31">
        <v>12642813.749</v>
      </c>
      <c r="N17" s="32">
        <v>42086706.42</v>
      </c>
      <c r="O17" s="25">
        <f t="shared" si="0"/>
        <v>9136808.580000002</v>
      </c>
      <c r="P17" s="26">
        <f t="shared" si="3"/>
        <v>226850097.16704</v>
      </c>
      <c r="Q17" s="27">
        <f>O17+P17</f>
        <v>235986905.74704</v>
      </c>
      <c r="R17" s="28">
        <f t="shared" si="1"/>
        <v>10345.311724476787</v>
      </c>
      <c r="S17" s="29">
        <f t="shared" si="2"/>
        <v>102.09909903116917</v>
      </c>
    </row>
    <row r="18" spans="1:19" s="30" customFormat="1" ht="16.5" customHeight="1">
      <c r="A18" s="17">
        <v>12</v>
      </c>
      <c r="B18" s="18" t="s">
        <v>30</v>
      </c>
      <c r="C18" s="55">
        <v>12544</v>
      </c>
      <c r="D18" s="54">
        <v>1068536.15</v>
      </c>
      <c r="E18" s="19">
        <v>50933</v>
      </c>
      <c r="F18" s="21"/>
      <c r="G18" s="56">
        <v>44429</v>
      </c>
      <c r="H18" s="22">
        <v>2482</v>
      </c>
      <c r="I18" s="22">
        <v>161</v>
      </c>
      <c r="J18" s="22">
        <v>3</v>
      </c>
      <c r="K18" s="22">
        <v>0</v>
      </c>
      <c r="L18" s="24">
        <v>7748</v>
      </c>
      <c r="M18" s="31">
        <v>6973781.887</v>
      </c>
      <c r="N18" s="32">
        <v>23191022.26</v>
      </c>
      <c r="O18" s="25">
        <f t="shared" si="0"/>
        <v>4447034.88</v>
      </c>
      <c r="P18" s="26">
        <f t="shared" si="3"/>
        <v>104333794.18199998</v>
      </c>
      <c r="Q18" s="27">
        <f>O18+P18</f>
        <v>108780829.06199998</v>
      </c>
      <c r="R18" s="44">
        <f t="shared" si="1"/>
        <v>8671.94109231505</v>
      </c>
      <c r="S18" s="47">
        <f t="shared" si="2"/>
        <v>85.18304767219387</v>
      </c>
    </row>
    <row r="19" spans="1:19" s="30" customFormat="1" ht="16.5" customHeight="1">
      <c r="A19" s="17">
        <v>13</v>
      </c>
      <c r="B19" s="18" t="s">
        <v>31</v>
      </c>
      <c r="C19" s="55">
        <v>23855</v>
      </c>
      <c r="D19" s="54">
        <v>2533122.69</v>
      </c>
      <c r="E19" s="19">
        <v>119425</v>
      </c>
      <c r="F19" s="21">
        <v>552</v>
      </c>
      <c r="G19" s="56">
        <v>110433</v>
      </c>
      <c r="H19" s="22">
        <v>3915</v>
      </c>
      <c r="I19" s="22">
        <v>28</v>
      </c>
      <c r="J19" s="22"/>
      <c r="K19" s="22"/>
      <c r="L19" s="24">
        <v>13045</v>
      </c>
      <c r="M19" s="57">
        <v>10781934.507</v>
      </c>
      <c r="N19" s="58">
        <v>35847857.73</v>
      </c>
      <c r="O19" s="25">
        <f t="shared" si="0"/>
        <v>10710627.18</v>
      </c>
      <c r="P19" s="25">
        <f t="shared" si="3"/>
        <v>247506936.24120003</v>
      </c>
      <c r="Q19" s="33">
        <f>O19+P19</f>
        <v>258217563.42120004</v>
      </c>
      <c r="R19" s="53">
        <f t="shared" si="1"/>
        <v>10824.462939476003</v>
      </c>
      <c r="S19" s="59">
        <f t="shared" si="2"/>
        <v>106.18833326346677</v>
      </c>
    </row>
    <row r="20" spans="1:19" s="30" customFormat="1" ht="16.5" customHeight="1">
      <c r="A20" s="17">
        <v>14</v>
      </c>
      <c r="B20" s="18" t="s">
        <v>32</v>
      </c>
      <c r="C20" s="55">
        <v>4743</v>
      </c>
      <c r="D20" s="54">
        <v>533082.22</v>
      </c>
      <c r="E20" s="19">
        <v>21824</v>
      </c>
      <c r="F20" s="21"/>
      <c r="G20" s="56">
        <v>21105</v>
      </c>
      <c r="H20" s="22">
        <v>240</v>
      </c>
      <c r="I20" s="22">
        <v>0</v>
      </c>
      <c r="J20" s="22">
        <v>0</v>
      </c>
      <c r="K20" s="22">
        <v>0</v>
      </c>
      <c r="L20" s="24">
        <v>4655</v>
      </c>
      <c r="M20" s="31">
        <v>3438427.598</v>
      </c>
      <c r="N20" s="58">
        <v>11426200.72</v>
      </c>
      <c r="O20" s="25">
        <f t="shared" si="0"/>
        <v>1960920.9000000001</v>
      </c>
      <c r="P20" s="26">
        <f t="shared" si="3"/>
        <v>51793446.8256</v>
      </c>
      <c r="Q20" s="33">
        <f>O20+P20</f>
        <v>53754367.7256</v>
      </c>
      <c r="R20" s="44">
        <f t="shared" si="1"/>
        <v>11333.41086350411</v>
      </c>
      <c r="S20" s="47">
        <f t="shared" si="2"/>
        <v>112.39346826902803</v>
      </c>
    </row>
    <row r="21" spans="1:19" s="30" customFormat="1" ht="16.5" customHeight="1">
      <c r="A21" s="17">
        <v>15</v>
      </c>
      <c r="B21" s="18" t="s">
        <v>33</v>
      </c>
      <c r="C21" s="22">
        <v>2338</v>
      </c>
      <c r="D21" s="60">
        <v>221702.127</v>
      </c>
      <c r="E21" s="19">
        <v>10467</v>
      </c>
      <c r="F21" s="21">
        <v>15</v>
      </c>
      <c r="G21" s="22">
        <v>8973</v>
      </c>
      <c r="H21" s="56">
        <v>740</v>
      </c>
      <c r="I21" s="56">
        <v>213</v>
      </c>
      <c r="J21" s="56"/>
      <c r="K21" s="56">
        <v>47</v>
      </c>
      <c r="L21" s="24">
        <v>2056</v>
      </c>
      <c r="M21" s="32">
        <v>2052129.11</v>
      </c>
      <c r="N21" s="32">
        <v>6823752.41</v>
      </c>
      <c r="O21" s="25">
        <f t="shared" si="0"/>
        <v>948897.54</v>
      </c>
      <c r="P21" s="25">
        <f t="shared" si="3"/>
        <v>21673612.37196</v>
      </c>
      <c r="Q21" s="33">
        <f>O21+P21</f>
        <v>22622509.91196</v>
      </c>
      <c r="R21" s="44">
        <f t="shared" si="1"/>
        <v>9676.009372095808</v>
      </c>
      <c r="S21" s="51">
        <f t="shared" si="2"/>
        <v>94.82554619332764</v>
      </c>
    </row>
    <row r="22" spans="1:19" s="2" customFormat="1" ht="16.5" customHeight="1">
      <c r="A22" s="61"/>
      <c r="B22" s="62" t="s">
        <v>34</v>
      </c>
      <c r="C22" s="63">
        <f>SUM(C7:C21)</f>
        <v>282219</v>
      </c>
      <c r="D22" s="64">
        <f aca="true" t="shared" si="5" ref="D22:Q22">SUM(D7:D21)</f>
        <v>24821767.913</v>
      </c>
      <c r="E22" s="63">
        <f t="shared" si="5"/>
        <v>1131326</v>
      </c>
      <c r="F22" s="63">
        <f t="shared" si="5"/>
        <v>832</v>
      </c>
      <c r="G22" s="63">
        <f t="shared" si="5"/>
        <v>960501</v>
      </c>
      <c r="H22" s="63">
        <f t="shared" si="5"/>
        <v>126732</v>
      </c>
      <c r="I22" s="63">
        <f t="shared" si="5"/>
        <v>9634</v>
      </c>
      <c r="J22" s="63">
        <f t="shared" si="5"/>
        <v>13</v>
      </c>
      <c r="K22" s="63">
        <f t="shared" si="5"/>
        <v>165</v>
      </c>
      <c r="L22" s="63">
        <f t="shared" si="5"/>
        <v>142148</v>
      </c>
      <c r="M22" s="65">
        <f>SUM(M7:M21)</f>
        <v>118718529.616</v>
      </c>
      <c r="N22" s="64">
        <f>SUM(N7:N21)</f>
        <v>394552953.69000006</v>
      </c>
      <c r="O22" s="66">
        <f t="shared" si="5"/>
        <v>107993741.21999998</v>
      </c>
      <c r="P22" s="66">
        <f t="shared" si="5"/>
        <v>2420345881.1181602</v>
      </c>
      <c r="Q22" s="66">
        <f t="shared" si="5"/>
        <v>2528339622.3381605</v>
      </c>
      <c r="R22" s="64">
        <f t="shared" si="1"/>
        <v>8958.785986550021</v>
      </c>
      <c r="S22" s="64">
        <f t="shared" si="2"/>
        <v>87.95215032651947</v>
      </c>
    </row>
    <row r="23" spans="1:19" ht="16.5" customHeight="1">
      <c r="A23" s="67"/>
      <c r="B23" s="67"/>
      <c r="C23" s="91"/>
      <c r="D23" s="91"/>
      <c r="E23" s="91"/>
      <c r="F23" s="68"/>
      <c r="G23" s="70"/>
      <c r="H23" s="91"/>
      <c r="I23" s="68"/>
      <c r="J23" s="68"/>
      <c r="K23" s="68"/>
      <c r="L23" s="91"/>
      <c r="M23" s="71"/>
      <c r="N23" s="72"/>
      <c r="O23" s="100"/>
      <c r="P23" s="100"/>
      <c r="Q23" s="100"/>
      <c r="R23" s="100"/>
      <c r="S23" s="100"/>
    </row>
    <row r="24" spans="2:20" ht="14.25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</row>
    <row r="25" spans="2:20" ht="14.25">
      <c r="B25" s="92"/>
      <c r="C25" s="93"/>
      <c r="D25" s="93"/>
      <c r="E25" s="93"/>
      <c r="F25" s="7"/>
      <c r="G25" s="94"/>
      <c r="H25" s="95"/>
      <c r="I25" s="7"/>
      <c r="J25" s="7"/>
      <c r="K25" s="7"/>
      <c r="L25" s="93">
        <f>C22-L22</f>
        <v>140071</v>
      </c>
      <c r="M25" s="96" t="s">
        <v>41</v>
      </c>
      <c r="N25" s="96"/>
      <c r="O25" s="92"/>
      <c r="P25" s="92"/>
      <c r="Q25" s="92"/>
      <c r="R25" s="92"/>
      <c r="S25" s="92"/>
      <c r="T25" s="92"/>
    </row>
    <row r="26" spans="2:20" ht="14.25">
      <c r="B26" s="92"/>
      <c r="C26" s="97"/>
      <c r="D26" s="6"/>
      <c r="E26" s="92"/>
      <c r="F26" s="92"/>
      <c r="G26" s="98"/>
      <c r="H26" s="98"/>
      <c r="I26" s="92"/>
      <c r="J26" s="92"/>
      <c r="K26" s="92"/>
      <c r="L26" s="97">
        <v>142148</v>
      </c>
      <c r="M26" s="6" t="s">
        <v>42</v>
      </c>
      <c r="N26" s="6"/>
      <c r="O26" s="92"/>
      <c r="P26" s="92"/>
      <c r="Q26" s="92"/>
      <c r="R26" s="92"/>
      <c r="S26" s="92"/>
      <c r="T26" s="92"/>
    </row>
    <row r="27" spans="2:20" ht="14.25">
      <c r="B27" s="92"/>
      <c r="C27" s="97"/>
      <c r="D27" s="97"/>
      <c r="E27" s="97"/>
      <c r="F27" s="97"/>
      <c r="G27" s="99"/>
      <c r="H27" s="99"/>
      <c r="I27" s="97"/>
      <c r="J27" s="97"/>
      <c r="K27" s="97"/>
      <c r="L27" s="97">
        <v>282219</v>
      </c>
      <c r="M27" s="8" t="s">
        <v>39</v>
      </c>
      <c r="N27" s="6"/>
      <c r="O27" s="92"/>
      <c r="P27" s="92"/>
      <c r="Q27" s="92"/>
      <c r="R27" s="92"/>
      <c r="S27" s="92"/>
      <c r="T27" s="92"/>
    </row>
    <row r="28" spans="3:16" ht="14.25">
      <c r="C28" s="5"/>
      <c r="D28" s="5"/>
      <c r="E28" s="5"/>
      <c r="F28" s="5"/>
      <c r="G28" s="5"/>
      <c r="H28" s="5"/>
      <c r="I28" s="5"/>
      <c r="J28" s="5"/>
      <c r="K28" s="5"/>
      <c r="M28" s="6"/>
      <c r="O28" s="9"/>
      <c r="P28" s="9"/>
    </row>
    <row r="29" spans="13:15" ht="14.25">
      <c r="M29" s="6"/>
      <c r="O29" s="3"/>
    </row>
    <row r="30" spans="13:15" ht="14.25">
      <c r="M30" s="6"/>
      <c r="O30" s="10"/>
    </row>
    <row r="42" spans="3:12" ht="14.25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ht="14.2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ht="14.2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ht="14.2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ht="14.2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4.2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4.2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4.2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4.2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4.25"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sheetProtection/>
  <mergeCells count="16">
    <mergeCell ref="L4:N4"/>
    <mergeCell ref="O4:P4"/>
    <mergeCell ref="Q4:Q5"/>
    <mergeCell ref="R4:R5"/>
    <mergeCell ref="S4:S5"/>
    <mergeCell ref="B24:T24"/>
    <mergeCell ref="A1:S1"/>
    <mergeCell ref="A2:S2"/>
    <mergeCell ref="A4:A5"/>
    <mergeCell ref="B4:B5"/>
    <mergeCell ref="C4:C5"/>
    <mergeCell ref="D4:D5"/>
    <mergeCell ref="F4:H4"/>
    <mergeCell ref="I4:I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63"/>
  <sheetViews>
    <sheetView zoomScale="91" zoomScaleNormal="91" zoomScalePageLayoutView="0" workbookViewId="0" topLeftCell="A4">
      <selection activeCell="N77" sqref="N77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11.8515625" style="1" customWidth="1"/>
    <col min="4" max="4" width="17.8515625" style="3" customWidth="1"/>
    <col min="5" max="5" width="13.8515625" style="1" bestFit="1" customWidth="1"/>
    <col min="6" max="6" width="6.421875" style="1" customWidth="1"/>
    <col min="7" max="7" width="11.421875" style="1" bestFit="1" customWidth="1"/>
    <col min="8" max="8" width="11.421875" style="1" customWidth="1"/>
    <col min="9" max="9" width="10.00390625" style="1" customWidth="1"/>
    <col min="10" max="10" width="6.57421875" style="1" customWidth="1"/>
    <col min="11" max="11" width="7.8515625" style="1" customWidth="1"/>
    <col min="12" max="12" width="8.140625" style="1" customWidth="1"/>
    <col min="13" max="13" width="17.7109375" style="3" customWidth="1"/>
    <col min="14" max="14" width="16.28125" style="3" customWidth="1"/>
    <col min="15" max="15" width="17.57421875" style="1" customWidth="1"/>
    <col min="16" max="16" width="20.8515625" style="1" customWidth="1"/>
    <col min="17" max="17" width="18.28125" style="1" customWidth="1"/>
    <col min="18" max="18" width="17.57421875" style="1" customWidth="1"/>
    <col min="19" max="19" width="12.140625" style="1" bestFit="1" customWidth="1"/>
    <col min="20" max="20" width="13.7109375" style="1" customWidth="1"/>
    <col min="21" max="21" width="14.8515625" style="1" customWidth="1"/>
    <col min="22" max="16384" width="9.140625" style="1" customWidth="1"/>
  </cols>
  <sheetData>
    <row r="1" spans="1:19" ht="16.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6.5" customHeight="1">
      <c r="A2" s="231" t="s">
        <v>46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16.5" customHeight="1">
      <c r="A3" s="11"/>
      <c r="B3" s="11"/>
      <c r="C3" s="12"/>
      <c r="D3" s="13"/>
      <c r="E3" s="11"/>
      <c r="F3" s="11"/>
      <c r="G3" s="11"/>
      <c r="H3" s="11"/>
      <c r="I3" s="11"/>
      <c r="J3" s="11"/>
      <c r="K3" s="11"/>
      <c r="L3" s="11"/>
      <c r="M3" s="13"/>
      <c r="N3" s="13"/>
      <c r="O3" s="11"/>
      <c r="P3" s="11"/>
      <c r="Q3" s="11"/>
      <c r="R3" s="11"/>
      <c r="S3" s="11"/>
    </row>
    <row r="4" spans="1:19" ht="19.5" customHeight="1">
      <c r="A4" s="220" t="s">
        <v>1</v>
      </c>
      <c r="B4" s="221" t="s">
        <v>2</v>
      </c>
      <c r="C4" s="222" t="s">
        <v>3</v>
      </c>
      <c r="D4" s="224" t="s">
        <v>4</v>
      </c>
      <c r="E4" s="4"/>
      <c r="F4" s="221" t="s">
        <v>5</v>
      </c>
      <c r="G4" s="221"/>
      <c r="H4" s="221"/>
      <c r="I4" s="225" t="s">
        <v>6</v>
      </c>
      <c r="J4" s="225" t="s">
        <v>7</v>
      </c>
      <c r="K4" s="225" t="s">
        <v>8</v>
      </c>
      <c r="L4" s="226" t="s">
        <v>9</v>
      </c>
      <c r="M4" s="227"/>
      <c r="N4" s="228"/>
      <c r="O4" s="229" t="s">
        <v>35</v>
      </c>
      <c r="P4" s="229"/>
      <c r="Q4" s="221" t="s">
        <v>10</v>
      </c>
      <c r="R4" s="222" t="s">
        <v>38</v>
      </c>
      <c r="S4" s="221" t="s">
        <v>11</v>
      </c>
    </row>
    <row r="5" spans="1:19" ht="21.75" customHeight="1">
      <c r="A5" s="220"/>
      <c r="B5" s="221"/>
      <c r="C5" s="223"/>
      <c r="D5" s="224"/>
      <c r="E5" s="4" t="s">
        <v>36</v>
      </c>
      <c r="F5" s="4" t="s">
        <v>12</v>
      </c>
      <c r="G5" s="4" t="s">
        <v>13</v>
      </c>
      <c r="H5" s="4" t="s">
        <v>14</v>
      </c>
      <c r="I5" s="225"/>
      <c r="J5" s="225"/>
      <c r="K5" s="225"/>
      <c r="L5" s="73" t="s">
        <v>15</v>
      </c>
      <c r="M5" s="74" t="s">
        <v>16</v>
      </c>
      <c r="N5" s="74" t="s">
        <v>37</v>
      </c>
      <c r="O5" s="4" t="s">
        <v>17</v>
      </c>
      <c r="P5" s="4" t="s">
        <v>18</v>
      </c>
      <c r="Q5" s="221"/>
      <c r="R5" s="223"/>
      <c r="S5" s="221"/>
    </row>
    <row r="6" spans="1:19" s="106" customFormat="1" ht="16.5" customHeight="1">
      <c r="A6" s="103">
        <v>1</v>
      </c>
      <c r="B6" s="103">
        <v>2</v>
      </c>
      <c r="C6" s="103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/>
      <c r="O6" s="103">
        <v>14</v>
      </c>
      <c r="P6" s="103">
        <v>15</v>
      </c>
      <c r="Q6" s="103">
        <v>16</v>
      </c>
      <c r="R6" s="103">
        <v>17</v>
      </c>
      <c r="S6" s="103">
        <v>18</v>
      </c>
    </row>
    <row r="7" spans="1:19" s="84" customFormat="1" ht="16.5" customHeight="1">
      <c r="A7" s="75">
        <v>1</v>
      </c>
      <c r="B7" s="76" t="s">
        <v>19</v>
      </c>
      <c r="C7" s="77">
        <f aca="true" t="shared" si="0" ref="C7:K7">C28+C48</f>
        <v>78123</v>
      </c>
      <c r="D7" s="78">
        <f t="shared" si="0"/>
        <v>5537579.92</v>
      </c>
      <c r="E7" s="77">
        <f t="shared" si="0"/>
        <v>207999</v>
      </c>
      <c r="F7" s="79">
        <f t="shared" si="0"/>
        <v>245</v>
      </c>
      <c r="G7" s="79">
        <f t="shared" si="0"/>
        <v>151444</v>
      </c>
      <c r="H7" s="80">
        <f t="shared" si="0"/>
        <v>56310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1">
        <f>L48</f>
        <v>24434</v>
      </c>
      <c r="M7" s="86">
        <v>18476386.57</v>
      </c>
      <c r="N7" s="87">
        <v>61434561.78</v>
      </c>
      <c r="O7" s="128">
        <f aca="true" t="shared" si="1" ref="O7:O21">(F7*10.15+G7*15.19+H7*25.98+I7*11.17+J7*5.08+K7*1.98)*6</f>
        <v>22595129.46</v>
      </c>
      <c r="P7" s="142">
        <f>(D7*15.58)*6+O7</f>
        <v>540248100.3816</v>
      </c>
      <c r="Q7" s="143">
        <f>O7+P7</f>
        <v>562843229.8416001</v>
      </c>
      <c r="R7" s="144">
        <f aca="true" t="shared" si="2" ref="R7:R22">Q7/C7</f>
        <v>7204.577779163627</v>
      </c>
      <c r="S7" s="145">
        <f aca="true" t="shared" si="3" ref="S7:S22">D7/C7</f>
        <v>70.88283757664196</v>
      </c>
    </row>
    <row r="8" spans="1:22" s="30" customFormat="1" ht="16.5" customHeight="1">
      <c r="A8" s="17">
        <v>2</v>
      </c>
      <c r="B8" s="18" t="s">
        <v>20</v>
      </c>
      <c r="C8" s="77">
        <f aca="true" t="shared" si="4" ref="C8:K21">C29+C49</f>
        <v>10580</v>
      </c>
      <c r="D8" s="78">
        <f t="shared" si="4"/>
        <v>759475.796</v>
      </c>
      <c r="E8" s="77">
        <f t="shared" si="4"/>
        <v>34746</v>
      </c>
      <c r="F8" s="79">
        <f t="shared" si="4"/>
        <v>1</v>
      </c>
      <c r="G8" s="79">
        <f t="shared" si="4"/>
        <v>30402</v>
      </c>
      <c r="H8" s="80">
        <f t="shared" si="4"/>
        <v>1453</v>
      </c>
      <c r="I8" s="85">
        <f t="shared" si="4"/>
        <v>0</v>
      </c>
      <c r="J8" s="85">
        <f t="shared" si="4"/>
        <v>0</v>
      </c>
      <c r="K8" s="85">
        <f t="shared" si="4"/>
        <v>0</v>
      </c>
      <c r="L8" s="81">
        <f aca="true" t="shared" si="5" ref="L8:L21">L49</f>
        <v>5940</v>
      </c>
      <c r="M8" s="31">
        <v>4866392.68</v>
      </c>
      <c r="N8" s="32">
        <v>16150775.4</v>
      </c>
      <c r="O8" s="128">
        <f t="shared" si="1"/>
        <v>2997392.8200000003</v>
      </c>
      <c r="P8" s="146">
        <v>66006465.621</v>
      </c>
      <c r="Q8" s="129">
        <f>O8+P8</f>
        <v>69003858.441</v>
      </c>
      <c r="R8" s="144">
        <f t="shared" si="2"/>
        <v>6522.103822400756</v>
      </c>
      <c r="S8" s="145">
        <f t="shared" si="3"/>
        <v>71.78410170132325</v>
      </c>
      <c r="T8" s="34"/>
      <c r="U8" s="34"/>
      <c r="V8" s="34"/>
    </row>
    <row r="9" spans="1:23" s="30" customFormat="1" ht="16.5" customHeight="1">
      <c r="A9" s="17">
        <v>3</v>
      </c>
      <c r="B9" s="18" t="s">
        <v>21</v>
      </c>
      <c r="C9" s="19">
        <f t="shared" si="4"/>
        <v>14295</v>
      </c>
      <c r="D9" s="20">
        <f t="shared" si="4"/>
        <v>1429645.87</v>
      </c>
      <c r="E9" s="19">
        <f t="shared" si="4"/>
        <v>69293</v>
      </c>
      <c r="F9" s="21">
        <f t="shared" si="4"/>
        <v>0</v>
      </c>
      <c r="G9" s="21">
        <f t="shared" si="4"/>
        <v>56645</v>
      </c>
      <c r="H9" s="22">
        <f t="shared" si="4"/>
        <v>6994</v>
      </c>
      <c r="I9" s="23">
        <f t="shared" si="4"/>
        <v>1230</v>
      </c>
      <c r="J9" s="23">
        <f t="shared" si="4"/>
        <v>1</v>
      </c>
      <c r="K9" s="23">
        <f t="shared" si="4"/>
        <v>15</v>
      </c>
      <c r="L9" s="24">
        <f t="shared" si="5"/>
        <v>8366</v>
      </c>
      <c r="M9" s="31">
        <v>8278910.9</v>
      </c>
      <c r="N9" s="32">
        <v>27529172.09</v>
      </c>
      <c r="O9" s="128">
        <f t="shared" si="1"/>
        <v>6335493.300000001</v>
      </c>
      <c r="P9" s="142">
        <f aca="true" t="shared" si="6" ref="P9:P21">(D9*15.58)*6+O9</f>
        <v>139978789.2276</v>
      </c>
      <c r="Q9" s="143">
        <f>O9+P9</f>
        <v>146314282.52760002</v>
      </c>
      <c r="R9" s="144">
        <f t="shared" si="2"/>
        <v>10235.34680151102</v>
      </c>
      <c r="S9" s="145">
        <f t="shared" si="3"/>
        <v>100.01020426722631</v>
      </c>
      <c r="T9" s="36"/>
      <c r="U9" s="37"/>
      <c r="V9" s="38"/>
      <c r="W9" s="39"/>
    </row>
    <row r="10" spans="1:22" s="30" customFormat="1" ht="16.5" customHeight="1">
      <c r="A10" s="17">
        <v>4</v>
      </c>
      <c r="B10" s="18" t="s">
        <v>22</v>
      </c>
      <c r="C10" s="19">
        <f t="shared" si="4"/>
        <v>25360</v>
      </c>
      <c r="D10" s="20">
        <f t="shared" si="4"/>
        <v>2434868.37</v>
      </c>
      <c r="E10" s="19">
        <f t="shared" si="4"/>
        <v>117575</v>
      </c>
      <c r="F10" s="21">
        <f t="shared" si="4"/>
        <v>0</v>
      </c>
      <c r="G10" s="21">
        <f t="shared" si="4"/>
        <v>100042</v>
      </c>
      <c r="H10" s="22">
        <f t="shared" si="4"/>
        <v>13881</v>
      </c>
      <c r="I10" s="23">
        <f t="shared" si="4"/>
        <v>1879</v>
      </c>
      <c r="J10" s="23">
        <f t="shared" si="4"/>
        <v>0</v>
      </c>
      <c r="K10" s="23">
        <f t="shared" si="4"/>
        <v>0</v>
      </c>
      <c r="L10" s="24">
        <f t="shared" si="5"/>
        <v>14929</v>
      </c>
      <c r="M10" s="31">
        <v>14258716.27</v>
      </c>
      <c r="N10" s="32">
        <v>47413763.61</v>
      </c>
      <c r="O10" s="142">
        <f t="shared" si="1"/>
        <v>11407528.739999998</v>
      </c>
      <c r="P10" s="142">
        <f t="shared" si="6"/>
        <v>239019023.9676</v>
      </c>
      <c r="Q10" s="143">
        <f aca="true" t="shared" si="7" ref="Q10:Q16">O10+P10</f>
        <v>250426552.7076</v>
      </c>
      <c r="R10" s="144">
        <f t="shared" si="2"/>
        <v>9874.864065757098</v>
      </c>
      <c r="S10" s="145">
        <f t="shared" si="3"/>
        <v>96.01215970031546</v>
      </c>
      <c r="T10" s="34"/>
      <c r="U10" s="34"/>
      <c r="V10" s="34"/>
    </row>
    <row r="11" spans="1:22" s="30" customFormat="1" ht="16.5" customHeight="1">
      <c r="A11" s="17">
        <v>5</v>
      </c>
      <c r="B11" s="18" t="s">
        <v>23</v>
      </c>
      <c r="C11" s="19">
        <f t="shared" si="4"/>
        <v>32662</v>
      </c>
      <c r="D11" s="20">
        <f t="shared" si="4"/>
        <v>2896402.48</v>
      </c>
      <c r="E11" s="19">
        <f t="shared" si="4"/>
        <v>143450</v>
      </c>
      <c r="F11" s="21">
        <f t="shared" si="4"/>
        <v>6</v>
      </c>
      <c r="G11" s="21">
        <f t="shared" si="4"/>
        <v>136372</v>
      </c>
      <c r="H11" s="22">
        <f t="shared" si="4"/>
        <v>2341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4">
        <f t="shared" si="5"/>
        <v>17310</v>
      </c>
      <c r="M11" s="42">
        <v>11614993.367</v>
      </c>
      <c r="N11" s="43">
        <v>38623305.17</v>
      </c>
      <c r="O11" s="128">
        <f t="shared" si="1"/>
        <v>12794224.559999999</v>
      </c>
      <c r="P11" s="128">
        <f t="shared" si="6"/>
        <v>283549928.3904</v>
      </c>
      <c r="Q11" s="129">
        <f t="shared" si="7"/>
        <v>296344152.9504</v>
      </c>
      <c r="R11" s="147">
        <f t="shared" si="2"/>
        <v>9073.055935043782</v>
      </c>
      <c r="S11" s="145">
        <f t="shared" si="3"/>
        <v>88.67805033372115</v>
      </c>
      <c r="T11" s="34"/>
      <c r="U11" s="34"/>
      <c r="V11" s="34"/>
    </row>
    <row r="12" spans="1:19" s="30" customFormat="1" ht="16.5" customHeight="1">
      <c r="A12" s="17">
        <v>6</v>
      </c>
      <c r="B12" s="18" t="s">
        <v>24</v>
      </c>
      <c r="C12" s="19">
        <f t="shared" si="4"/>
        <v>17538</v>
      </c>
      <c r="D12" s="20">
        <f t="shared" si="4"/>
        <v>1751734.9050000003</v>
      </c>
      <c r="E12" s="19">
        <f t="shared" si="4"/>
        <v>91224</v>
      </c>
      <c r="F12" s="21">
        <f t="shared" si="4"/>
        <v>4</v>
      </c>
      <c r="G12" s="21">
        <f t="shared" si="4"/>
        <v>86411</v>
      </c>
      <c r="H12" s="22">
        <f t="shared" si="4"/>
        <v>5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4">
        <f t="shared" si="5"/>
        <v>8528</v>
      </c>
      <c r="M12" s="45">
        <v>5965169.632</v>
      </c>
      <c r="N12" s="46">
        <v>19835398.72</v>
      </c>
      <c r="O12" s="128">
        <f t="shared" si="1"/>
        <v>7876521.539999999</v>
      </c>
      <c r="P12" s="142">
        <f t="shared" si="6"/>
        <v>171628700.4594</v>
      </c>
      <c r="Q12" s="129">
        <f>O12+P12</f>
        <v>179505221.9994</v>
      </c>
      <c r="R12" s="147">
        <f t="shared" si="2"/>
        <v>10235.216216182003</v>
      </c>
      <c r="S12" s="148">
        <f t="shared" si="3"/>
        <v>99.88225025658572</v>
      </c>
    </row>
    <row r="13" spans="1:19" s="30" customFormat="1" ht="16.5" customHeight="1">
      <c r="A13" s="17">
        <v>7</v>
      </c>
      <c r="B13" s="18" t="s">
        <v>25</v>
      </c>
      <c r="C13" s="19">
        <f t="shared" si="4"/>
        <v>13033</v>
      </c>
      <c r="D13" s="20">
        <f t="shared" si="4"/>
        <v>1431744.9200000002</v>
      </c>
      <c r="E13" s="19">
        <f t="shared" si="4"/>
        <v>57977</v>
      </c>
      <c r="F13" s="21">
        <f t="shared" si="4"/>
        <v>5</v>
      </c>
      <c r="G13" s="21">
        <f t="shared" si="4"/>
        <v>37388</v>
      </c>
      <c r="H13" s="22">
        <f t="shared" si="4"/>
        <v>18539</v>
      </c>
      <c r="I13" s="23">
        <f t="shared" si="4"/>
        <v>1564</v>
      </c>
      <c r="J13" s="23">
        <f t="shared" si="4"/>
        <v>0</v>
      </c>
      <c r="K13" s="23">
        <f t="shared" si="4"/>
        <v>0</v>
      </c>
      <c r="L13" s="24">
        <f t="shared" si="5"/>
        <v>9074</v>
      </c>
      <c r="M13" s="31">
        <v>8122191.323</v>
      </c>
      <c r="N13" s="32">
        <v>27008599.04</v>
      </c>
      <c r="O13" s="128">
        <f t="shared" si="1"/>
        <v>6402525.419999999</v>
      </c>
      <c r="P13" s="128">
        <f t="shared" si="6"/>
        <v>140242040.54160002</v>
      </c>
      <c r="Q13" s="129">
        <f>O13+P13</f>
        <v>146644565.9616</v>
      </c>
      <c r="R13" s="147">
        <f t="shared" si="2"/>
        <v>11251.788994214687</v>
      </c>
      <c r="S13" s="148">
        <f t="shared" si="3"/>
        <v>109.85536100667538</v>
      </c>
    </row>
    <row r="14" spans="1:19" s="30" customFormat="1" ht="16.5" customHeight="1">
      <c r="A14" s="17">
        <v>8</v>
      </c>
      <c r="B14" s="18" t="s">
        <v>26</v>
      </c>
      <c r="C14" s="19">
        <f t="shared" si="4"/>
        <v>11722</v>
      </c>
      <c r="D14" s="20">
        <f t="shared" si="4"/>
        <v>849543.9170000001</v>
      </c>
      <c r="E14" s="19">
        <f t="shared" si="4"/>
        <v>47145</v>
      </c>
      <c r="F14" s="21">
        <f t="shared" si="4"/>
        <v>0</v>
      </c>
      <c r="G14" s="21">
        <f t="shared" si="4"/>
        <v>31649</v>
      </c>
      <c r="H14" s="22">
        <f t="shared" si="4"/>
        <v>12886</v>
      </c>
      <c r="I14" s="23">
        <f t="shared" si="4"/>
        <v>1522</v>
      </c>
      <c r="J14" s="23">
        <f t="shared" si="4"/>
        <v>0</v>
      </c>
      <c r="K14" s="23">
        <f t="shared" si="4"/>
        <v>100</v>
      </c>
      <c r="L14" s="24">
        <f t="shared" si="5"/>
        <v>8491</v>
      </c>
      <c r="M14" s="31">
        <v>5220743.426</v>
      </c>
      <c r="N14" s="32">
        <v>17362876.98</v>
      </c>
      <c r="O14" s="128">
        <f t="shared" si="1"/>
        <v>4996351.98</v>
      </c>
      <c r="P14" s="128">
        <f t="shared" si="6"/>
        <v>84411717.34116001</v>
      </c>
      <c r="Q14" s="129">
        <f t="shared" si="7"/>
        <v>89408069.32116002</v>
      </c>
      <c r="R14" s="130">
        <f t="shared" si="2"/>
        <v>7627.373257222319</v>
      </c>
      <c r="S14" s="131">
        <f t="shared" si="3"/>
        <v>72.47431470738783</v>
      </c>
    </row>
    <row r="15" spans="1:19" s="30" customFormat="1" ht="16.5" customHeight="1">
      <c r="A15" s="17">
        <v>9</v>
      </c>
      <c r="B15" s="18" t="s">
        <v>27</v>
      </c>
      <c r="C15" s="19">
        <f t="shared" si="4"/>
        <v>8294</v>
      </c>
      <c r="D15" s="20">
        <f t="shared" si="4"/>
        <v>619002.5</v>
      </c>
      <c r="E15" s="19">
        <f t="shared" si="4"/>
        <v>38165</v>
      </c>
      <c r="F15" s="21">
        <f t="shared" si="4"/>
        <v>0</v>
      </c>
      <c r="G15" s="21">
        <f t="shared" si="4"/>
        <v>34810</v>
      </c>
      <c r="H15" s="22">
        <f t="shared" si="4"/>
        <v>0</v>
      </c>
      <c r="I15" s="23">
        <f t="shared" si="4"/>
        <v>2424</v>
      </c>
      <c r="J15" s="23">
        <f t="shared" si="4"/>
        <v>0</v>
      </c>
      <c r="K15" s="23">
        <f t="shared" si="4"/>
        <v>0</v>
      </c>
      <c r="L15" s="24">
        <f t="shared" si="5"/>
        <v>4612</v>
      </c>
      <c r="M15" s="31">
        <v>3641695.143</v>
      </c>
      <c r="N15" s="32">
        <v>12109377.44</v>
      </c>
      <c r="O15" s="128">
        <f t="shared" si="1"/>
        <v>3335039.88</v>
      </c>
      <c r="P15" s="128">
        <f t="shared" si="6"/>
        <v>61199393.58</v>
      </c>
      <c r="Q15" s="129">
        <f t="shared" si="7"/>
        <v>64534433.46</v>
      </c>
      <c r="R15" s="149">
        <f t="shared" si="2"/>
        <v>7780.857663371112</v>
      </c>
      <c r="S15" s="148">
        <f t="shared" si="3"/>
        <v>74.63256571015192</v>
      </c>
    </row>
    <row r="16" spans="1:19" s="30" customFormat="1" ht="16.5" customHeight="1">
      <c r="A16" s="17">
        <v>10</v>
      </c>
      <c r="B16" s="18" t="s">
        <v>28</v>
      </c>
      <c r="C16" s="19">
        <f t="shared" si="4"/>
        <v>4321</v>
      </c>
      <c r="D16" s="20">
        <f t="shared" si="4"/>
        <v>426343.5</v>
      </c>
      <c r="E16" s="19">
        <f t="shared" si="4"/>
        <v>19075</v>
      </c>
      <c r="F16" s="21">
        <f t="shared" si="4"/>
        <v>0</v>
      </c>
      <c r="G16" s="21">
        <f t="shared" si="4"/>
        <v>10535</v>
      </c>
      <c r="H16" s="22">
        <f t="shared" si="4"/>
        <v>6722</v>
      </c>
      <c r="I16" s="23">
        <f t="shared" si="4"/>
        <v>611</v>
      </c>
      <c r="J16" s="23">
        <f t="shared" si="4"/>
        <v>9</v>
      </c>
      <c r="K16" s="23">
        <f t="shared" si="4"/>
        <v>3</v>
      </c>
      <c r="L16" s="24">
        <f t="shared" si="5"/>
        <v>2964</v>
      </c>
      <c r="M16" s="31">
        <v>2384243.454</v>
      </c>
      <c r="N16" s="32">
        <v>7709583.92</v>
      </c>
      <c r="O16" s="128">
        <f t="shared" si="1"/>
        <v>2049244.4399999995</v>
      </c>
      <c r="P16" s="128">
        <f t="shared" si="6"/>
        <v>41903834.82</v>
      </c>
      <c r="Q16" s="129">
        <f t="shared" si="7"/>
        <v>43953079.26</v>
      </c>
      <c r="R16" s="150">
        <f t="shared" si="2"/>
        <v>10171.969280259198</v>
      </c>
      <c r="S16" s="145">
        <f t="shared" si="3"/>
        <v>98.66778523489933</v>
      </c>
    </row>
    <row r="17" spans="1:19" s="30" customFormat="1" ht="16.5" customHeight="1">
      <c r="A17" s="17">
        <v>11</v>
      </c>
      <c r="B17" s="18" t="s">
        <v>29</v>
      </c>
      <c r="C17" s="19">
        <f t="shared" si="4"/>
        <v>22811</v>
      </c>
      <c r="D17" s="20">
        <f t="shared" si="4"/>
        <v>2328982.548</v>
      </c>
      <c r="E17" s="19">
        <f t="shared" si="4"/>
        <v>102028</v>
      </c>
      <c r="F17" s="21">
        <f t="shared" si="4"/>
        <v>4</v>
      </c>
      <c r="G17" s="21">
        <f t="shared" si="4"/>
        <v>99863</v>
      </c>
      <c r="H17" s="22">
        <f t="shared" si="4"/>
        <v>224</v>
      </c>
      <c r="I17" s="23">
        <f t="shared" si="4"/>
        <v>2</v>
      </c>
      <c r="J17" s="23">
        <f t="shared" si="4"/>
        <v>0</v>
      </c>
      <c r="K17" s="23">
        <f t="shared" si="4"/>
        <v>0</v>
      </c>
      <c r="L17" s="24">
        <f t="shared" si="5"/>
        <v>9996</v>
      </c>
      <c r="M17" s="31">
        <v>12642813.749</v>
      </c>
      <c r="N17" s="32">
        <v>42086706.42</v>
      </c>
      <c r="O17" s="128">
        <f t="shared" si="1"/>
        <v>9136808.580000002</v>
      </c>
      <c r="P17" s="142">
        <f t="shared" si="6"/>
        <v>226850097.16704</v>
      </c>
      <c r="Q17" s="143">
        <f>O17+P17</f>
        <v>235986905.74704</v>
      </c>
      <c r="R17" s="144">
        <f t="shared" si="2"/>
        <v>10345.311724476787</v>
      </c>
      <c r="S17" s="145">
        <f t="shared" si="3"/>
        <v>102.09909903116917</v>
      </c>
    </row>
    <row r="18" spans="1:19" s="30" customFormat="1" ht="16.5" customHeight="1">
      <c r="A18" s="17">
        <v>12</v>
      </c>
      <c r="B18" s="18" t="s">
        <v>30</v>
      </c>
      <c r="C18" s="19">
        <f t="shared" si="4"/>
        <v>12544</v>
      </c>
      <c r="D18" s="20">
        <f t="shared" si="4"/>
        <v>1068536.15</v>
      </c>
      <c r="E18" s="19">
        <f t="shared" si="4"/>
        <v>50933</v>
      </c>
      <c r="F18" s="21">
        <f t="shared" si="4"/>
        <v>0</v>
      </c>
      <c r="G18" s="21">
        <f t="shared" si="4"/>
        <v>44429</v>
      </c>
      <c r="H18" s="22">
        <f t="shared" si="4"/>
        <v>2482</v>
      </c>
      <c r="I18" s="23">
        <f t="shared" si="4"/>
        <v>161</v>
      </c>
      <c r="J18" s="23">
        <f t="shared" si="4"/>
        <v>3</v>
      </c>
      <c r="K18" s="23">
        <f t="shared" si="4"/>
        <v>0</v>
      </c>
      <c r="L18" s="24">
        <f t="shared" si="5"/>
        <v>7748</v>
      </c>
      <c r="M18" s="31">
        <v>6973781.887</v>
      </c>
      <c r="N18" s="32">
        <v>23191022.26</v>
      </c>
      <c r="O18" s="128">
        <f t="shared" si="1"/>
        <v>4447034.88</v>
      </c>
      <c r="P18" s="142">
        <f t="shared" si="6"/>
        <v>104333794.18199998</v>
      </c>
      <c r="Q18" s="143">
        <f>O18+P18</f>
        <v>108780829.06199998</v>
      </c>
      <c r="R18" s="147">
        <f t="shared" si="2"/>
        <v>8671.94109231505</v>
      </c>
      <c r="S18" s="148">
        <f t="shared" si="3"/>
        <v>85.18304767219387</v>
      </c>
    </row>
    <row r="19" spans="1:19" s="30" customFormat="1" ht="16.5" customHeight="1">
      <c r="A19" s="17">
        <v>13</v>
      </c>
      <c r="B19" s="18" t="s">
        <v>31</v>
      </c>
      <c r="C19" s="19">
        <f t="shared" si="4"/>
        <v>23855</v>
      </c>
      <c r="D19" s="20">
        <f t="shared" si="4"/>
        <v>2533122.69</v>
      </c>
      <c r="E19" s="19">
        <f t="shared" si="4"/>
        <v>119425</v>
      </c>
      <c r="F19" s="21">
        <f t="shared" si="4"/>
        <v>552</v>
      </c>
      <c r="G19" s="21">
        <f t="shared" si="4"/>
        <v>110433</v>
      </c>
      <c r="H19" s="22">
        <f t="shared" si="4"/>
        <v>3915</v>
      </c>
      <c r="I19" s="23">
        <f t="shared" si="4"/>
        <v>28</v>
      </c>
      <c r="J19" s="23">
        <f t="shared" si="4"/>
        <v>0</v>
      </c>
      <c r="K19" s="23">
        <f t="shared" si="4"/>
        <v>0</v>
      </c>
      <c r="L19" s="24">
        <f t="shared" si="5"/>
        <v>13045</v>
      </c>
      <c r="M19" s="57">
        <v>10781934.507</v>
      </c>
      <c r="N19" s="58">
        <v>35847857.73</v>
      </c>
      <c r="O19" s="128">
        <f t="shared" si="1"/>
        <v>10710627.18</v>
      </c>
      <c r="P19" s="128">
        <f t="shared" si="6"/>
        <v>247506936.24120003</v>
      </c>
      <c r="Q19" s="129">
        <f>O19+P19</f>
        <v>258217563.42120004</v>
      </c>
      <c r="R19" s="150">
        <f t="shared" si="2"/>
        <v>10824.462939476003</v>
      </c>
      <c r="S19" s="151">
        <f t="shared" si="3"/>
        <v>106.18833326346677</v>
      </c>
    </row>
    <row r="20" spans="1:19" s="30" customFormat="1" ht="16.5" customHeight="1">
      <c r="A20" s="17">
        <v>14</v>
      </c>
      <c r="B20" s="18" t="s">
        <v>32</v>
      </c>
      <c r="C20" s="19">
        <f t="shared" si="4"/>
        <v>4743</v>
      </c>
      <c r="D20" s="20">
        <f t="shared" si="4"/>
        <v>533082.22</v>
      </c>
      <c r="E20" s="19">
        <f t="shared" si="4"/>
        <v>21824</v>
      </c>
      <c r="F20" s="21">
        <f t="shared" si="4"/>
        <v>0</v>
      </c>
      <c r="G20" s="21">
        <f t="shared" si="4"/>
        <v>21105</v>
      </c>
      <c r="H20" s="22">
        <f t="shared" si="4"/>
        <v>240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4">
        <f t="shared" si="5"/>
        <v>4655</v>
      </c>
      <c r="M20" s="31">
        <v>3438427.598</v>
      </c>
      <c r="N20" s="58">
        <v>11426200.72</v>
      </c>
      <c r="O20" s="128">
        <f t="shared" si="1"/>
        <v>1960920.9000000001</v>
      </c>
      <c r="P20" s="142">
        <f t="shared" si="6"/>
        <v>51793446.8256</v>
      </c>
      <c r="Q20" s="129">
        <f>O20+P20</f>
        <v>53754367.7256</v>
      </c>
      <c r="R20" s="147">
        <f t="shared" si="2"/>
        <v>11333.41086350411</v>
      </c>
      <c r="S20" s="148">
        <f t="shared" si="3"/>
        <v>112.39346826902803</v>
      </c>
    </row>
    <row r="21" spans="1:19" s="30" customFormat="1" ht="16.5" customHeight="1">
      <c r="A21" s="17">
        <v>15</v>
      </c>
      <c r="B21" s="18" t="s">
        <v>33</v>
      </c>
      <c r="C21" s="19">
        <f t="shared" si="4"/>
        <v>2338</v>
      </c>
      <c r="D21" s="156">
        <f t="shared" si="4"/>
        <v>221702.12699999998</v>
      </c>
      <c r="E21" s="19">
        <f t="shared" si="4"/>
        <v>10467</v>
      </c>
      <c r="F21" s="21">
        <f t="shared" si="4"/>
        <v>15</v>
      </c>
      <c r="G21" s="21">
        <f t="shared" si="4"/>
        <v>8973</v>
      </c>
      <c r="H21" s="22">
        <f t="shared" si="4"/>
        <v>740</v>
      </c>
      <c r="I21" s="23">
        <f t="shared" si="4"/>
        <v>213</v>
      </c>
      <c r="J21" s="23">
        <f t="shared" si="4"/>
        <v>0</v>
      </c>
      <c r="K21" s="23">
        <f t="shared" si="4"/>
        <v>47</v>
      </c>
      <c r="L21" s="24">
        <f t="shared" si="5"/>
        <v>2056</v>
      </c>
      <c r="M21" s="32">
        <v>2052129.11</v>
      </c>
      <c r="N21" s="32">
        <v>6823752.41</v>
      </c>
      <c r="O21" s="128">
        <f t="shared" si="1"/>
        <v>948897.54</v>
      </c>
      <c r="P21" s="128">
        <f t="shared" si="6"/>
        <v>21673612.37196</v>
      </c>
      <c r="Q21" s="129">
        <f>O21+P21</f>
        <v>22622509.91196</v>
      </c>
      <c r="R21" s="147">
        <f t="shared" si="2"/>
        <v>9676.009372095808</v>
      </c>
      <c r="S21" s="131">
        <f t="shared" si="3"/>
        <v>94.82554619332763</v>
      </c>
    </row>
    <row r="22" spans="1:19" s="2" customFormat="1" ht="16.5" customHeight="1">
      <c r="A22" s="61"/>
      <c r="B22" s="62" t="s">
        <v>34</v>
      </c>
      <c r="C22" s="63">
        <f>SUM(C7:C21)</f>
        <v>282219</v>
      </c>
      <c r="D22" s="64">
        <f aca="true" t="shared" si="8" ref="D22:Q22">SUM(D7:D21)</f>
        <v>24821767.913000003</v>
      </c>
      <c r="E22" s="63">
        <f t="shared" si="8"/>
        <v>1131326</v>
      </c>
      <c r="F22" s="63">
        <f t="shared" si="8"/>
        <v>832</v>
      </c>
      <c r="G22" s="63">
        <f t="shared" si="8"/>
        <v>960501</v>
      </c>
      <c r="H22" s="63">
        <f t="shared" si="8"/>
        <v>126732</v>
      </c>
      <c r="I22" s="63">
        <f t="shared" si="8"/>
        <v>9634</v>
      </c>
      <c r="J22" s="63">
        <f t="shared" si="8"/>
        <v>13</v>
      </c>
      <c r="K22" s="63">
        <f t="shared" si="8"/>
        <v>165</v>
      </c>
      <c r="L22" s="63">
        <f t="shared" si="8"/>
        <v>142148</v>
      </c>
      <c r="M22" s="65">
        <f>SUM(M7:M21)</f>
        <v>118718529.616</v>
      </c>
      <c r="N22" s="64">
        <f>SUM(N7:N21)</f>
        <v>394552953.69000006</v>
      </c>
      <c r="O22" s="152">
        <f t="shared" si="8"/>
        <v>107993741.21999998</v>
      </c>
      <c r="P22" s="152">
        <f t="shared" si="8"/>
        <v>2420345881.1181602</v>
      </c>
      <c r="Q22" s="152">
        <f t="shared" si="8"/>
        <v>2528339622.3381605</v>
      </c>
      <c r="R22" s="153">
        <f t="shared" si="2"/>
        <v>8958.785986550021</v>
      </c>
      <c r="S22" s="153">
        <f t="shared" si="3"/>
        <v>87.95215032651949</v>
      </c>
    </row>
    <row r="23" spans="1:19" ht="16.5" customHeight="1">
      <c r="A23" s="67"/>
      <c r="B23" s="67"/>
      <c r="C23" s="91">
        <v>282219</v>
      </c>
      <c r="D23" s="69">
        <v>24821767.913</v>
      </c>
      <c r="E23" s="91">
        <v>1131326</v>
      </c>
      <c r="F23" s="68">
        <v>832</v>
      </c>
      <c r="G23" s="70">
        <v>960501</v>
      </c>
      <c r="H23" s="91">
        <v>126732</v>
      </c>
      <c r="I23" s="68">
        <v>9634</v>
      </c>
      <c r="J23" s="68">
        <v>13</v>
      </c>
      <c r="K23" s="68">
        <v>165</v>
      </c>
      <c r="L23" s="91">
        <v>142148</v>
      </c>
      <c r="M23" s="71">
        <v>118718529.616</v>
      </c>
      <c r="N23" s="72">
        <v>394552953.69000006</v>
      </c>
      <c r="O23" s="141">
        <v>107993741.21999998</v>
      </c>
      <c r="P23" s="100">
        <v>2420345881.1181602</v>
      </c>
      <c r="Q23" s="141">
        <v>2528339622.3381605</v>
      </c>
      <c r="R23" s="100">
        <v>8958.785986550021</v>
      </c>
      <c r="S23" s="100">
        <v>87.95215032651947</v>
      </c>
    </row>
    <row r="24" spans="2:20" ht="18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4.25" customHeight="1">
      <c r="A25" s="220" t="s">
        <v>1</v>
      </c>
      <c r="B25" s="221" t="s">
        <v>2</v>
      </c>
      <c r="C25" s="222" t="s">
        <v>3</v>
      </c>
      <c r="D25" s="224" t="s">
        <v>4</v>
      </c>
      <c r="E25" s="4"/>
      <c r="F25" s="221" t="s">
        <v>5</v>
      </c>
      <c r="G25" s="221"/>
      <c r="H25" s="221"/>
      <c r="I25" s="225" t="s">
        <v>6</v>
      </c>
      <c r="J25" s="225" t="s">
        <v>7</v>
      </c>
      <c r="K25" s="225" t="s">
        <v>8</v>
      </c>
      <c r="L25" s="226"/>
      <c r="M25" s="227"/>
      <c r="N25" s="228"/>
      <c r="O25" s="229" t="s">
        <v>35</v>
      </c>
      <c r="P25" s="229"/>
      <c r="Q25" s="221" t="s">
        <v>10</v>
      </c>
      <c r="R25" s="222" t="s">
        <v>38</v>
      </c>
      <c r="S25" s="221" t="s">
        <v>11</v>
      </c>
      <c r="T25" s="92"/>
    </row>
    <row r="26" spans="1:20" ht="27.75">
      <c r="A26" s="220"/>
      <c r="B26" s="221"/>
      <c r="C26" s="223"/>
      <c r="D26" s="224"/>
      <c r="E26" s="4" t="s">
        <v>36</v>
      </c>
      <c r="F26" s="4" t="s">
        <v>12</v>
      </c>
      <c r="G26" s="4" t="s">
        <v>13</v>
      </c>
      <c r="H26" s="4" t="s">
        <v>14</v>
      </c>
      <c r="I26" s="225"/>
      <c r="J26" s="225"/>
      <c r="K26" s="225"/>
      <c r="L26" s="73" t="s">
        <v>15</v>
      </c>
      <c r="M26" s="74" t="s">
        <v>16</v>
      </c>
      <c r="N26" s="74" t="s">
        <v>37</v>
      </c>
      <c r="O26" s="4" t="s">
        <v>17</v>
      </c>
      <c r="P26" s="4" t="s">
        <v>18</v>
      </c>
      <c r="Q26" s="221"/>
      <c r="R26" s="223"/>
      <c r="S26" s="221"/>
      <c r="T26" s="92"/>
    </row>
    <row r="27" spans="1:20" s="106" customFormat="1" ht="14.25">
      <c r="A27" s="103">
        <v>1</v>
      </c>
      <c r="B27" s="103">
        <v>2</v>
      </c>
      <c r="C27" s="103">
        <v>3</v>
      </c>
      <c r="D27" s="104">
        <v>4</v>
      </c>
      <c r="E27" s="104">
        <v>5</v>
      </c>
      <c r="F27" s="104">
        <v>6</v>
      </c>
      <c r="G27" s="104">
        <v>7</v>
      </c>
      <c r="H27" s="104">
        <v>8</v>
      </c>
      <c r="I27" s="104">
        <v>9</v>
      </c>
      <c r="J27" s="104">
        <v>10</v>
      </c>
      <c r="K27" s="104">
        <v>11</v>
      </c>
      <c r="L27" s="104">
        <v>12</v>
      </c>
      <c r="M27" s="104">
        <v>13</v>
      </c>
      <c r="N27" s="105"/>
      <c r="O27" s="103">
        <v>14</v>
      </c>
      <c r="P27" s="103">
        <v>15</v>
      </c>
      <c r="Q27" s="103">
        <v>16</v>
      </c>
      <c r="R27" s="103">
        <v>17</v>
      </c>
      <c r="S27" s="103">
        <v>18</v>
      </c>
      <c r="T27" s="107"/>
    </row>
    <row r="28" spans="1:47" s="118" customFormat="1" ht="14.25">
      <c r="A28" s="108">
        <v>1</v>
      </c>
      <c r="B28" s="109" t="s">
        <v>19</v>
      </c>
      <c r="C28" s="112">
        <v>54689</v>
      </c>
      <c r="D28" s="119">
        <v>2748158.53</v>
      </c>
      <c r="E28" s="112">
        <v>122872</v>
      </c>
      <c r="F28" s="113">
        <v>245</v>
      </c>
      <c r="G28" s="113">
        <v>103134</v>
      </c>
      <c r="H28" s="114">
        <v>19493</v>
      </c>
      <c r="I28" s="110"/>
      <c r="J28" s="110"/>
      <c r="K28" s="110"/>
      <c r="L28" s="115"/>
      <c r="M28" s="138"/>
      <c r="N28" s="139"/>
      <c r="O28" s="128">
        <f aca="true" t="shared" si="9" ref="O28:O42">(F28*10.15+G28*15.19+H28*25.98+I28*11.17+J28*5.08+K28*1.98)*6</f>
        <v>12453122.100000001</v>
      </c>
      <c r="P28" s="142">
        <f>(D28*15.58)*6+O28</f>
        <v>269350981.48440003</v>
      </c>
      <c r="Q28" s="143">
        <f aca="true" t="shared" si="10" ref="Q28:Q34">O28+P28</f>
        <v>281804103.58440006</v>
      </c>
      <c r="R28" s="144">
        <f aca="true" t="shared" si="11" ref="R28:R43">Q28/C28</f>
        <v>5152.847987427089</v>
      </c>
      <c r="S28" s="145">
        <f aca="true" t="shared" si="12" ref="S28:S43">D28/C28</f>
        <v>50.25066338751851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18" customFormat="1" ht="14.25">
      <c r="A29" s="108">
        <v>2</v>
      </c>
      <c r="B29" s="109" t="s">
        <v>20</v>
      </c>
      <c r="C29" s="112">
        <v>4640</v>
      </c>
      <c r="D29" s="119">
        <v>227376.02</v>
      </c>
      <c r="E29" s="112">
        <v>12896</v>
      </c>
      <c r="F29" s="113">
        <v>1</v>
      </c>
      <c r="G29" s="113">
        <v>9969</v>
      </c>
      <c r="H29" s="114">
        <v>345</v>
      </c>
      <c r="I29" s="114"/>
      <c r="J29" s="114"/>
      <c r="K29" s="114"/>
      <c r="L29" s="115"/>
      <c r="M29" s="116"/>
      <c r="N29" s="117"/>
      <c r="O29" s="128">
        <f t="shared" si="9"/>
        <v>962414.1599999999</v>
      </c>
      <c r="P29" s="146">
        <v>14230799.9</v>
      </c>
      <c r="Q29" s="129">
        <f t="shared" si="10"/>
        <v>15193214.06</v>
      </c>
      <c r="R29" s="144">
        <f t="shared" si="11"/>
        <v>3274.399581896552</v>
      </c>
      <c r="S29" s="145">
        <f t="shared" si="12"/>
        <v>49.0034525862069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18" customFormat="1" ht="14.25">
      <c r="A30" s="108">
        <v>3</v>
      </c>
      <c r="B30" s="109" t="s">
        <v>21</v>
      </c>
      <c r="C30" s="110">
        <v>5929</v>
      </c>
      <c r="D30" s="111">
        <v>435756.75</v>
      </c>
      <c r="E30" s="112">
        <v>27715</v>
      </c>
      <c r="F30" s="113"/>
      <c r="G30" s="114">
        <v>21261</v>
      </c>
      <c r="H30" s="114">
        <v>1164</v>
      </c>
      <c r="I30" s="114">
        <v>390</v>
      </c>
      <c r="J30" s="114">
        <v>1</v>
      </c>
      <c r="K30" s="114"/>
      <c r="L30" s="115"/>
      <c r="M30" s="116"/>
      <c r="N30" s="117"/>
      <c r="O30" s="128">
        <f t="shared" si="9"/>
        <v>2145340.1399999997</v>
      </c>
      <c r="P30" s="142">
        <f aca="true" t="shared" si="13" ref="P30:P42">(D30*15.58)*6+O30</f>
        <v>42879881.13</v>
      </c>
      <c r="Q30" s="143">
        <f t="shared" si="10"/>
        <v>45025221.27</v>
      </c>
      <c r="R30" s="144">
        <f t="shared" si="11"/>
        <v>7594.066667228875</v>
      </c>
      <c r="S30" s="145">
        <f t="shared" si="12"/>
        <v>73.49582560296847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18" customFormat="1" ht="14.25">
      <c r="A31" s="108">
        <v>4</v>
      </c>
      <c r="B31" s="109" t="s">
        <v>22</v>
      </c>
      <c r="C31" s="112">
        <v>10431</v>
      </c>
      <c r="D31" s="119">
        <v>687835.37</v>
      </c>
      <c r="E31" s="112">
        <v>44817</v>
      </c>
      <c r="F31" s="113"/>
      <c r="G31" s="113">
        <v>39178</v>
      </c>
      <c r="H31" s="114">
        <v>2418</v>
      </c>
      <c r="I31" s="114">
        <v>657</v>
      </c>
      <c r="J31" s="114"/>
      <c r="K31" s="120"/>
      <c r="L31" s="115"/>
      <c r="M31" s="116"/>
      <c r="N31" s="117"/>
      <c r="O31" s="142">
        <f t="shared" si="9"/>
        <v>3991632.8999999994</v>
      </c>
      <c r="P31" s="142">
        <f t="shared" si="13"/>
        <v>68290483.28760001</v>
      </c>
      <c r="Q31" s="143">
        <f t="shared" si="10"/>
        <v>72282116.18760002</v>
      </c>
      <c r="R31" s="144">
        <f t="shared" si="11"/>
        <v>6929.54809582974</v>
      </c>
      <c r="S31" s="145">
        <f t="shared" si="12"/>
        <v>65.94146007094238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18" customFormat="1" ht="14.25">
      <c r="A32" s="108">
        <v>5</v>
      </c>
      <c r="B32" s="109" t="s">
        <v>23</v>
      </c>
      <c r="C32" s="112">
        <v>15352</v>
      </c>
      <c r="D32" s="119">
        <v>1000770.19</v>
      </c>
      <c r="E32" s="112">
        <v>63388</v>
      </c>
      <c r="F32" s="113"/>
      <c r="G32" s="113">
        <v>58047</v>
      </c>
      <c r="H32" s="114">
        <v>750</v>
      </c>
      <c r="I32" s="121"/>
      <c r="J32" s="121"/>
      <c r="K32" s="121"/>
      <c r="L32" s="115"/>
      <c r="M32" s="122"/>
      <c r="N32" s="123"/>
      <c r="O32" s="128">
        <f t="shared" si="9"/>
        <v>5407313.58</v>
      </c>
      <c r="P32" s="128">
        <f t="shared" si="13"/>
        <v>98959310.94119999</v>
      </c>
      <c r="Q32" s="129">
        <f t="shared" si="10"/>
        <v>104366624.52119999</v>
      </c>
      <c r="R32" s="147">
        <f t="shared" si="11"/>
        <v>6798.242868759769</v>
      </c>
      <c r="S32" s="145">
        <f t="shared" si="12"/>
        <v>65.18826146430432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18" customFormat="1" ht="14.25">
      <c r="A33" s="108">
        <v>6</v>
      </c>
      <c r="B33" s="109" t="s">
        <v>24</v>
      </c>
      <c r="C33" s="112">
        <v>9010</v>
      </c>
      <c r="D33" s="119">
        <v>632150.68</v>
      </c>
      <c r="E33" s="112">
        <v>43830</v>
      </c>
      <c r="F33" s="120">
        <v>4</v>
      </c>
      <c r="G33" s="113">
        <v>39479</v>
      </c>
      <c r="H33" s="114"/>
      <c r="I33" s="114"/>
      <c r="J33" s="114"/>
      <c r="K33" s="114"/>
      <c r="L33" s="115"/>
      <c r="M33" s="124"/>
      <c r="N33" s="125"/>
      <c r="O33" s="128">
        <f t="shared" si="9"/>
        <v>3598359.66</v>
      </c>
      <c r="P33" s="142">
        <f t="shared" si="13"/>
        <v>62691805.2264</v>
      </c>
      <c r="Q33" s="129">
        <f t="shared" si="10"/>
        <v>66290164.8864</v>
      </c>
      <c r="R33" s="147">
        <f t="shared" si="11"/>
        <v>7357.3989885016645</v>
      </c>
      <c r="S33" s="148">
        <f t="shared" si="12"/>
        <v>70.1610077691454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118" customFormat="1" ht="14.25">
      <c r="A34" s="108">
        <v>7</v>
      </c>
      <c r="B34" s="109" t="s">
        <v>25</v>
      </c>
      <c r="C34" s="112">
        <v>3959</v>
      </c>
      <c r="D34" s="126">
        <v>247191.3</v>
      </c>
      <c r="E34" s="113">
        <v>15227</v>
      </c>
      <c r="F34" s="114">
        <v>5</v>
      </c>
      <c r="G34" s="114">
        <v>10705</v>
      </c>
      <c r="H34" s="114">
        <v>2879</v>
      </c>
      <c r="I34" s="114">
        <v>236</v>
      </c>
      <c r="J34" s="114"/>
      <c r="K34" s="114"/>
      <c r="L34" s="127"/>
      <c r="M34" s="116"/>
      <c r="N34" s="117"/>
      <c r="O34" s="128">
        <f t="shared" si="9"/>
        <v>1440553.44</v>
      </c>
      <c r="P34" s="128">
        <f t="shared" si="13"/>
        <v>24547996.164</v>
      </c>
      <c r="Q34" s="129">
        <f t="shared" si="10"/>
        <v>25988549.604000002</v>
      </c>
      <c r="R34" s="147">
        <f t="shared" si="11"/>
        <v>6564.422734023744</v>
      </c>
      <c r="S34" s="148">
        <f t="shared" si="12"/>
        <v>62.43781257893407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18" customFormat="1" ht="14.25">
      <c r="A35" s="108">
        <v>8</v>
      </c>
      <c r="B35" s="109" t="s">
        <v>26</v>
      </c>
      <c r="C35" s="112">
        <v>3231</v>
      </c>
      <c r="D35" s="119">
        <v>152641.78</v>
      </c>
      <c r="E35" s="112">
        <v>10390</v>
      </c>
      <c r="F35" s="113"/>
      <c r="G35" s="113">
        <v>7431</v>
      </c>
      <c r="H35" s="114">
        <v>1438</v>
      </c>
      <c r="I35" s="114">
        <v>191</v>
      </c>
      <c r="J35" s="114"/>
      <c r="K35" s="114">
        <v>18</v>
      </c>
      <c r="L35" s="115"/>
      <c r="M35" s="116"/>
      <c r="N35" s="117"/>
      <c r="O35" s="128">
        <f t="shared" si="9"/>
        <v>914431.4400000002</v>
      </c>
      <c r="P35" s="128">
        <f t="shared" si="13"/>
        <v>15183385.0344</v>
      </c>
      <c r="Q35" s="129">
        <f aca="true" t="shared" si="14" ref="Q35:Q42">O35+P35</f>
        <v>16097816.474399999</v>
      </c>
      <c r="R35" s="130">
        <f t="shared" si="11"/>
        <v>4982.3016014856075</v>
      </c>
      <c r="S35" s="131">
        <f t="shared" si="12"/>
        <v>47.2428907458991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118" customFormat="1" ht="14.25">
      <c r="A36" s="108">
        <v>9</v>
      </c>
      <c r="B36" s="109" t="s">
        <v>27</v>
      </c>
      <c r="C36" s="112">
        <v>3682</v>
      </c>
      <c r="D36" s="119">
        <v>196854.7</v>
      </c>
      <c r="E36" s="112">
        <v>15356</v>
      </c>
      <c r="F36" s="113"/>
      <c r="G36" s="113">
        <v>12037</v>
      </c>
      <c r="H36" s="110"/>
      <c r="I36" s="110">
        <v>715</v>
      </c>
      <c r="J36" s="110"/>
      <c r="K36" s="110"/>
      <c r="L36" s="115"/>
      <c r="M36" s="116"/>
      <c r="N36" s="117"/>
      <c r="O36" s="128">
        <f t="shared" si="9"/>
        <v>1144971.48</v>
      </c>
      <c r="P36" s="128">
        <f t="shared" si="13"/>
        <v>19546948.836000003</v>
      </c>
      <c r="Q36" s="129">
        <f t="shared" si="14"/>
        <v>20691920.316000003</v>
      </c>
      <c r="R36" s="149">
        <f t="shared" si="11"/>
        <v>5619.750221618687</v>
      </c>
      <c r="S36" s="148">
        <f t="shared" si="12"/>
        <v>53.46406844106464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18" customFormat="1" ht="14.25">
      <c r="A37" s="108">
        <v>10</v>
      </c>
      <c r="B37" s="109" t="s">
        <v>28</v>
      </c>
      <c r="C37" s="112">
        <v>1357</v>
      </c>
      <c r="D37" s="119">
        <v>82471.5</v>
      </c>
      <c r="E37" s="112">
        <v>5141</v>
      </c>
      <c r="F37" s="113"/>
      <c r="G37" s="113">
        <v>3013</v>
      </c>
      <c r="H37" s="114">
        <v>657</v>
      </c>
      <c r="I37" s="114">
        <v>116</v>
      </c>
      <c r="J37" s="114"/>
      <c r="K37" s="114"/>
      <c r="L37" s="115"/>
      <c r="M37" s="116"/>
      <c r="N37" s="117"/>
      <c r="O37" s="128">
        <f t="shared" si="9"/>
        <v>384792.30000000005</v>
      </c>
      <c r="P37" s="128">
        <f t="shared" si="13"/>
        <v>8094228.12</v>
      </c>
      <c r="Q37" s="129">
        <f t="shared" si="14"/>
        <v>8479020.42</v>
      </c>
      <c r="R37" s="150">
        <f t="shared" si="11"/>
        <v>6248.356978629329</v>
      </c>
      <c r="S37" s="145">
        <f t="shared" si="12"/>
        <v>60.77487103905674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18" customFormat="1" ht="14.25">
      <c r="A38" s="108">
        <v>11</v>
      </c>
      <c r="B38" s="109" t="s">
        <v>29</v>
      </c>
      <c r="C38" s="112">
        <v>12815</v>
      </c>
      <c r="D38" s="132">
        <v>984385.191</v>
      </c>
      <c r="E38" s="112">
        <v>54475</v>
      </c>
      <c r="F38" s="113"/>
      <c r="G38" s="113">
        <v>52672</v>
      </c>
      <c r="H38" s="114">
        <v>53</v>
      </c>
      <c r="I38" s="114"/>
      <c r="J38" s="114"/>
      <c r="K38" s="114"/>
      <c r="L38" s="115"/>
      <c r="M38" s="116"/>
      <c r="N38" s="117"/>
      <c r="O38" s="128">
        <f t="shared" si="9"/>
        <v>4808787.719999999</v>
      </c>
      <c r="P38" s="142">
        <f t="shared" si="13"/>
        <v>96829115.37468</v>
      </c>
      <c r="Q38" s="143">
        <f t="shared" si="14"/>
        <v>101637903.09468</v>
      </c>
      <c r="R38" s="144">
        <f t="shared" si="11"/>
        <v>7931.166843127585</v>
      </c>
      <c r="S38" s="145">
        <f t="shared" si="12"/>
        <v>76.81507538041357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18" customFormat="1" ht="14.25">
      <c r="A39" s="108">
        <v>12</v>
      </c>
      <c r="B39" s="109" t="s">
        <v>30</v>
      </c>
      <c r="C39" s="133">
        <v>4796</v>
      </c>
      <c r="D39" s="132">
        <v>288080.69</v>
      </c>
      <c r="E39" s="112">
        <v>18788</v>
      </c>
      <c r="F39" s="113"/>
      <c r="G39" s="134">
        <v>14803</v>
      </c>
      <c r="H39" s="114">
        <v>220</v>
      </c>
      <c r="I39" s="114">
        <v>16</v>
      </c>
      <c r="J39" s="114">
        <v>3</v>
      </c>
      <c r="K39" s="114"/>
      <c r="L39" s="115"/>
      <c r="M39" s="116"/>
      <c r="N39" s="117"/>
      <c r="O39" s="128">
        <f t="shared" si="9"/>
        <v>1384602.78</v>
      </c>
      <c r="P39" s="142">
        <f t="shared" si="13"/>
        <v>28314385.6812</v>
      </c>
      <c r="Q39" s="143">
        <f t="shared" si="14"/>
        <v>29698988.461200003</v>
      </c>
      <c r="R39" s="147">
        <f t="shared" si="11"/>
        <v>6192.449637447874</v>
      </c>
      <c r="S39" s="148">
        <f t="shared" si="12"/>
        <v>60.06686613844871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18" customFormat="1" ht="14.25">
      <c r="A40" s="108">
        <v>13</v>
      </c>
      <c r="B40" s="109" t="s">
        <v>31</v>
      </c>
      <c r="C40" s="133">
        <v>10810</v>
      </c>
      <c r="D40" s="132">
        <v>857167.04</v>
      </c>
      <c r="E40" s="112">
        <v>51983</v>
      </c>
      <c r="F40" s="113">
        <v>192</v>
      </c>
      <c r="G40" s="134">
        <v>46970</v>
      </c>
      <c r="H40" s="114">
        <v>769</v>
      </c>
      <c r="I40" s="114">
        <v>2</v>
      </c>
      <c r="J40" s="114"/>
      <c r="K40" s="114"/>
      <c r="L40" s="115"/>
      <c r="M40" s="135"/>
      <c r="N40" s="136"/>
      <c r="O40" s="128">
        <f t="shared" si="9"/>
        <v>4412544.359999999</v>
      </c>
      <c r="P40" s="128">
        <f t="shared" si="13"/>
        <v>84540519.2592</v>
      </c>
      <c r="Q40" s="129">
        <f t="shared" si="14"/>
        <v>88953063.6192</v>
      </c>
      <c r="R40" s="150">
        <f t="shared" si="11"/>
        <v>8228.775542941721</v>
      </c>
      <c r="S40" s="151">
        <f t="shared" si="12"/>
        <v>79.29389824236819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18" customFormat="1" ht="14.25">
      <c r="A41" s="108">
        <v>14</v>
      </c>
      <c r="B41" s="109" t="s">
        <v>32</v>
      </c>
      <c r="C41" s="133">
        <v>88</v>
      </c>
      <c r="D41" s="132">
        <v>6257.88</v>
      </c>
      <c r="E41" s="112">
        <v>321</v>
      </c>
      <c r="F41" s="113"/>
      <c r="G41" s="134">
        <v>264</v>
      </c>
      <c r="H41" s="114">
        <v>10</v>
      </c>
      <c r="I41" s="114"/>
      <c r="J41" s="114"/>
      <c r="K41" s="114"/>
      <c r="L41" s="115"/>
      <c r="M41" s="116"/>
      <c r="N41" s="136"/>
      <c r="O41" s="128">
        <f t="shared" si="9"/>
        <v>25619.760000000002</v>
      </c>
      <c r="P41" s="142">
        <f t="shared" si="13"/>
        <v>610606.3824</v>
      </c>
      <c r="Q41" s="129">
        <f t="shared" si="14"/>
        <v>636226.1424</v>
      </c>
      <c r="R41" s="147">
        <f t="shared" si="11"/>
        <v>7229.842527272727</v>
      </c>
      <c r="S41" s="148">
        <f t="shared" si="12"/>
        <v>71.11227272727272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18" customFormat="1" ht="14.25">
      <c r="A42" s="108">
        <v>15</v>
      </c>
      <c r="B42" s="109" t="s">
        <v>33</v>
      </c>
      <c r="C42" s="114">
        <v>282</v>
      </c>
      <c r="D42" s="137">
        <v>16369.66</v>
      </c>
      <c r="E42" s="112">
        <v>1174</v>
      </c>
      <c r="F42" s="113"/>
      <c r="G42" s="114">
        <v>905</v>
      </c>
      <c r="H42" s="134">
        <v>44</v>
      </c>
      <c r="I42" s="134">
        <v>17</v>
      </c>
      <c r="J42" s="134"/>
      <c r="K42" s="134">
        <v>6</v>
      </c>
      <c r="L42" s="115"/>
      <c r="M42" s="117"/>
      <c r="N42" s="117"/>
      <c r="O42" s="128">
        <f t="shared" si="9"/>
        <v>90551.04</v>
      </c>
      <c r="P42" s="128">
        <f t="shared" si="13"/>
        <v>1620786.8568000002</v>
      </c>
      <c r="Q42" s="129">
        <f t="shared" si="14"/>
        <v>1711337.8968000002</v>
      </c>
      <c r="R42" s="147">
        <f t="shared" si="11"/>
        <v>6068.574102127661</v>
      </c>
      <c r="S42" s="131">
        <f t="shared" si="12"/>
        <v>58.04843971631205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4.25">
      <c r="A43" s="61"/>
      <c r="B43" s="62" t="s">
        <v>34</v>
      </c>
      <c r="C43" s="63">
        <f>SUM(C28:C42)</f>
        <v>141071</v>
      </c>
      <c r="D43" s="64">
        <f aca="true" t="shared" si="15" ref="D43:L43">SUM(D28:D42)</f>
        <v>8563467.281000001</v>
      </c>
      <c r="E43" s="63">
        <f t="shared" si="15"/>
        <v>488373</v>
      </c>
      <c r="F43" s="63">
        <f t="shared" si="15"/>
        <v>447</v>
      </c>
      <c r="G43" s="63">
        <f t="shared" si="15"/>
        <v>419868</v>
      </c>
      <c r="H43" s="63">
        <f t="shared" si="15"/>
        <v>30240</v>
      </c>
      <c r="I43" s="63">
        <f t="shared" si="15"/>
        <v>2340</v>
      </c>
      <c r="J43" s="63">
        <f t="shared" si="15"/>
        <v>4</v>
      </c>
      <c r="K43" s="63">
        <f t="shared" si="15"/>
        <v>24</v>
      </c>
      <c r="L43" s="63">
        <f t="shared" si="15"/>
        <v>0</v>
      </c>
      <c r="M43" s="65">
        <f>SUM(M28:M42)</f>
        <v>0</v>
      </c>
      <c r="N43" s="64">
        <f>SUM(N28:N42)</f>
        <v>0</v>
      </c>
      <c r="O43" s="152">
        <f>SUM(O28:O42)</f>
        <v>43165036.86</v>
      </c>
      <c r="P43" s="152">
        <f>SUM(P28:P42)</f>
        <v>835691233.6782801</v>
      </c>
      <c r="Q43" s="152">
        <f>SUM(Q28:Q42)</f>
        <v>878856270.53828</v>
      </c>
      <c r="R43" s="153">
        <f t="shared" si="11"/>
        <v>6229.886160431839</v>
      </c>
      <c r="S43" s="153">
        <f t="shared" si="12"/>
        <v>60.70324362200595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ht="18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4.25">
      <c r="A45" s="220" t="s">
        <v>1</v>
      </c>
      <c r="B45" s="221" t="s">
        <v>2</v>
      </c>
      <c r="C45" s="222" t="s">
        <v>3</v>
      </c>
      <c r="D45" s="224" t="s">
        <v>4</v>
      </c>
      <c r="E45" s="4"/>
      <c r="F45" s="221" t="s">
        <v>5</v>
      </c>
      <c r="G45" s="221"/>
      <c r="H45" s="221"/>
      <c r="I45" s="225" t="s">
        <v>6</v>
      </c>
      <c r="J45" s="225" t="s">
        <v>7</v>
      </c>
      <c r="K45" s="225" t="s">
        <v>8</v>
      </c>
      <c r="L45" s="226" t="s">
        <v>9</v>
      </c>
      <c r="M45" s="227"/>
      <c r="N45" s="228"/>
      <c r="O45" s="229" t="s">
        <v>35</v>
      </c>
      <c r="P45" s="229"/>
      <c r="Q45" s="221" t="s">
        <v>10</v>
      </c>
      <c r="R45" s="222" t="s">
        <v>38</v>
      </c>
      <c r="S45" s="221" t="s">
        <v>11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27.75">
      <c r="A46" s="220"/>
      <c r="B46" s="221"/>
      <c r="C46" s="223"/>
      <c r="D46" s="224"/>
      <c r="E46" s="4" t="s">
        <v>36</v>
      </c>
      <c r="F46" s="4" t="s">
        <v>12</v>
      </c>
      <c r="G46" s="4" t="s">
        <v>13</v>
      </c>
      <c r="H46" s="4" t="s">
        <v>14</v>
      </c>
      <c r="I46" s="225"/>
      <c r="J46" s="225"/>
      <c r="K46" s="225"/>
      <c r="L46" s="73" t="s">
        <v>15</v>
      </c>
      <c r="M46" s="74" t="s">
        <v>16</v>
      </c>
      <c r="N46" s="74" t="s">
        <v>37</v>
      </c>
      <c r="O46" s="4" t="s">
        <v>17</v>
      </c>
      <c r="P46" s="4" t="s">
        <v>18</v>
      </c>
      <c r="Q46" s="221"/>
      <c r="R46" s="223"/>
      <c r="S46" s="22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06" customFormat="1" ht="14.25">
      <c r="A47" s="103">
        <v>1</v>
      </c>
      <c r="B47" s="103">
        <v>2</v>
      </c>
      <c r="C47" s="103">
        <v>3</v>
      </c>
      <c r="D47" s="104">
        <v>4</v>
      </c>
      <c r="E47" s="104">
        <v>5</v>
      </c>
      <c r="F47" s="104">
        <v>6</v>
      </c>
      <c r="G47" s="104">
        <v>7</v>
      </c>
      <c r="H47" s="104">
        <v>8</v>
      </c>
      <c r="I47" s="104">
        <v>9</v>
      </c>
      <c r="J47" s="104">
        <v>10</v>
      </c>
      <c r="K47" s="104">
        <v>11</v>
      </c>
      <c r="L47" s="104">
        <v>12</v>
      </c>
      <c r="M47" s="104">
        <v>13</v>
      </c>
      <c r="N47" s="105"/>
      <c r="O47" s="103">
        <v>14</v>
      </c>
      <c r="P47" s="103">
        <v>15</v>
      </c>
      <c r="Q47" s="103">
        <v>16</v>
      </c>
      <c r="R47" s="103">
        <v>17</v>
      </c>
      <c r="S47" s="103">
        <v>18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118" customFormat="1" ht="14.25">
      <c r="A48" s="108">
        <v>1</v>
      </c>
      <c r="B48" s="109" t="s">
        <v>19</v>
      </c>
      <c r="C48" s="112">
        <v>23434</v>
      </c>
      <c r="D48" s="119">
        <v>2789421.39</v>
      </c>
      <c r="E48" s="112">
        <v>85127</v>
      </c>
      <c r="F48" s="113"/>
      <c r="G48" s="113">
        <v>48310</v>
      </c>
      <c r="H48" s="114">
        <v>36817</v>
      </c>
      <c r="I48" s="110"/>
      <c r="J48" s="110"/>
      <c r="K48" s="110"/>
      <c r="L48" s="115">
        <v>24434</v>
      </c>
      <c r="M48" s="138">
        <v>18476386.57</v>
      </c>
      <c r="N48" s="139">
        <v>61434561.78</v>
      </c>
      <c r="O48" s="128">
        <f aca="true" t="shared" si="16" ref="O48:O62">(F48*10.15+G48*15.19+H48*25.98+I48*11.17+J48*5.08+K48*1.98)*6</f>
        <v>10142007.36</v>
      </c>
      <c r="P48" s="142">
        <f>(D48*15.58)*6+O48</f>
        <v>270897118.8972</v>
      </c>
      <c r="Q48" s="143">
        <f>O48+P48</f>
        <v>281039126.2572</v>
      </c>
      <c r="R48" s="144">
        <f aca="true" t="shared" si="17" ref="R48:R63">Q48/C48</f>
        <v>11992.79364415806</v>
      </c>
      <c r="S48" s="145">
        <f aca="true" t="shared" si="18" ref="S48:S63">D48/C48</f>
        <v>119.03308824784501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18" customFormat="1" ht="14.25">
      <c r="A49" s="108">
        <v>2</v>
      </c>
      <c r="B49" s="109" t="s">
        <v>20</v>
      </c>
      <c r="C49" s="112">
        <v>5940</v>
      </c>
      <c r="D49" s="119">
        <v>532099.776</v>
      </c>
      <c r="E49" s="112">
        <v>21850</v>
      </c>
      <c r="F49" s="113"/>
      <c r="G49" s="113">
        <v>20433</v>
      </c>
      <c r="H49" s="114">
        <v>1108</v>
      </c>
      <c r="I49" s="114"/>
      <c r="J49" s="114"/>
      <c r="K49" s="114"/>
      <c r="L49" s="115">
        <v>5940</v>
      </c>
      <c r="M49" s="116">
        <v>4866392.68</v>
      </c>
      <c r="N49" s="117">
        <v>16150775.4</v>
      </c>
      <c r="O49" s="128">
        <f t="shared" si="16"/>
        <v>2034978.6600000001</v>
      </c>
      <c r="P49" s="128">
        <v>66006465.621</v>
      </c>
      <c r="Q49" s="155">
        <v>51775665.72</v>
      </c>
      <c r="R49" s="144">
        <f t="shared" si="17"/>
        <v>8716.442040404041</v>
      </c>
      <c r="S49" s="145">
        <f t="shared" si="18"/>
        <v>89.57908686868686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s="118" customFormat="1" ht="14.25">
      <c r="A50" s="108">
        <v>3</v>
      </c>
      <c r="B50" s="109" t="s">
        <v>21</v>
      </c>
      <c r="C50" s="110">
        <v>8366</v>
      </c>
      <c r="D50" s="111">
        <v>993889.12</v>
      </c>
      <c r="E50" s="112">
        <v>41578</v>
      </c>
      <c r="F50" s="113"/>
      <c r="G50" s="114">
        <v>35384</v>
      </c>
      <c r="H50" s="114">
        <v>5830</v>
      </c>
      <c r="I50" s="114">
        <v>840</v>
      </c>
      <c r="J50" s="114"/>
      <c r="K50" s="114">
        <v>15</v>
      </c>
      <c r="L50" s="115">
        <v>8366</v>
      </c>
      <c r="M50" s="116">
        <v>8278910.9</v>
      </c>
      <c r="N50" s="117">
        <v>27529172.09</v>
      </c>
      <c r="O50" s="128">
        <f t="shared" si="16"/>
        <v>4190153.16</v>
      </c>
      <c r="P50" s="142">
        <f aca="true" t="shared" si="19" ref="P50:P62">(D50*15.58)*6+O50</f>
        <v>97098908.0976</v>
      </c>
      <c r="Q50" s="143">
        <f aca="true" t="shared" si="20" ref="Q50:Q62">O50+P50</f>
        <v>101289061.2576</v>
      </c>
      <c r="R50" s="144">
        <f t="shared" si="17"/>
        <v>12107.22702098972</v>
      </c>
      <c r="S50" s="145">
        <f t="shared" si="18"/>
        <v>118.8009945015539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s="118" customFormat="1" ht="14.25">
      <c r="A51" s="108">
        <v>4</v>
      </c>
      <c r="B51" s="109" t="s">
        <v>22</v>
      </c>
      <c r="C51" s="112">
        <v>14929</v>
      </c>
      <c r="D51" s="119">
        <v>1747033</v>
      </c>
      <c r="E51" s="112">
        <v>72758</v>
      </c>
      <c r="F51" s="113"/>
      <c r="G51" s="113">
        <v>60864</v>
      </c>
      <c r="H51" s="114">
        <v>11463</v>
      </c>
      <c r="I51" s="114">
        <v>1222</v>
      </c>
      <c r="J51" s="114"/>
      <c r="K51" s="120"/>
      <c r="L51" s="115">
        <v>14929</v>
      </c>
      <c r="M51" s="116">
        <v>14258716.27</v>
      </c>
      <c r="N51" s="117">
        <v>47413763.61</v>
      </c>
      <c r="O51" s="142">
        <f t="shared" si="16"/>
        <v>7415895.84</v>
      </c>
      <c r="P51" s="142">
        <f t="shared" si="19"/>
        <v>170728540.68</v>
      </c>
      <c r="Q51" s="143">
        <f t="shared" si="20"/>
        <v>178144436.52</v>
      </c>
      <c r="R51" s="144">
        <f t="shared" si="17"/>
        <v>11932.777581887602</v>
      </c>
      <c r="S51" s="145">
        <f t="shared" si="18"/>
        <v>117.02277446580482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s="118" customFormat="1" ht="14.25">
      <c r="A52" s="108">
        <v>5</v>
      </c>
      <c r="B52" s="109" t="s">
        <v>23</v>
      </c>
      <c r="C52" s="112">
        <v>17310</v>
      </c>
      <c r="D52" s="119">
        <v>1895632.29</v>
      </c>
      <c r="E52" s="112">
        <v>80062</v>
      </c>
      <c r="F52" s="113">
        <v>6</v>
      </c>
      <c r="G52" s="113">
        <v>78325</v>
      </c>
      <c r="H52" s="114">
        <v>1591</v>
      </c>
      <c r="I52" s="121"/>
      <c r="J52" s="121"/>
      <c r="K52" s="121"/>
      <c r="L52" s="115">
        <v>17310</v>
      </c>
      <c r="M52" s="122">
        <v>11614993.367</v>
      </c>
      <c r="N52" s="123">
        <v>38623305.17</v>
      </c>
      <c r="O52" s="128">
        <f t="shared" si="16"/>
        <v>7386910.979999999</v>
      </c>
      <c r="P52" s="128">
        <f t="shared" si="19"/>
        <v>184590617.4492</v>
      </c>
      <c r="Q52" s="129">
        <f t="shared" si="20"/>
        <v>191977528.4292</v>
      </c>
      <c r="R52" s="147">
        <f t="shared" si="17"/>
        <v>11090.55623507799</v>
      </c>
      <c r="S52" s="145">
        <f t="shared" si="18"/>
        <v>109.51081975736568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s="118" customFormat="1" ht="14.25">
      <c r="A53" s="108">
        <v>6</v>
      </c>
      <c r="B53" s="109" t="s">
        <v>24</v>
      </c>
      <c r="C53" s="112">
        <v>8528</v>
      </c>
      <c r="D53" s="119">
        <v>1119584.225</v>
      </c>
      <c r="E53" s="112">
        <v>47394</v>
      </c>
      <c r="F53" s="120"/>
      <c r="G53" s="113">
        <v>46932</v>
      </c>
      <c r="H53" s="114">
        <v>5</v>
      </c>
      <c r="I53" s="114"/>
      <c r="J53" s="114"/>
      <c r="K53" s="114"/>
      <c r="L53" s="115">
        <v>8528</v>
      </c>
      <c r="M53" s="124">
        <v>5965169.632</v>
      </c>
      <c r="N53" s="125">
        <v>19835398.72</v>
      </c>
      <c r="O53" s="128">
        <f t="shared" si="16"/>
        <v>4278161.88</v>
      </c>
      <c r="P53" s="142">
        <f t="shared" si="19"/>
        <v>108936895.23300001</v>
      </c>
      <c r="Q53" s="129">
        <f t="shared" si="20"/>
        <v>113215057.113</v>
      </c>
      <c r="R53" s="147">
        <f t="shared" si="17"/>
        <v>13275.686809685742</v>
      </c>
      <c r="S53" s="148">
        <f t="shared" si="18"/>
        <v>131.28332844746717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s="118" customFormat="1" ht="14.25">
      <c r="A54" s="108">
        <v>7</v>
      </c>
      <c r="B54" s="109" t="s">
        <v>25</v>
      </c>
      <c r="C54" s="112">
        <v>9074</v>
      </c>
      <c r="D54" s="126">
        <v>1184553.62</v>
      </c>
      <c r="E54" s="113">
        <v>42750</v>
      </c>
      <c r="F54" s="114"/>
      <c r="G54" s="114">
        <v>26683</v>
      </c>
      <c r="H54" s="114">
        <v>15660</v>
      </c>
      <c r="I54" s="114">
        <v>1328</v>
      </c>
      <c r="J54" s="114"/>
      <c r="K54" s="114"/>
      <c r="L54" s="127">
        <v>9074</v>
      </c>
      <c r="M54" s="116">
        <v>8122191.323</v>
      </c>
      <c r="N54" s="117">
        <v>27008599.04</v>
      </c>
      <c r="O54" s="128">
        <f t="shared" si="16"/>
        <v>4961971.9799999995</v>
      </c>
      <c r="P54" s="128">
        <f t="shared" si="19"/>
        <v>115694044.37760003</v>
      </c>
      <c r="Q54" s="129">
        <f t="shared" si="20"/>
        <v>120656016.35760003</v>
      </c>
      <c r="R54" s="147">
        <f t="shared" si="17"/>
        <v>13296.894022217328</v>
      </c>
      <c r="S54" s="148">
        <f t="shared" si="18"/>
        <v>130.5437094996694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s="118" customFormat="1" ht="14.25">
      <c r="A55" s="108">
        <v>8</v>
      </c>
      <c r="B55" s="109" t="s">
        <v>26</v>
      </c>
      <c r="C55" s="112">
        <v>8491</v>
      </c>
      <c r="D55" s="119">
        <v>696902.1370000001</v>
      </c>
      <c r="E55" s="112">
        <v>36755</v>
      </c>
      <c r="F55" s="113"/>
      <c r="G55" s="113">
        <v>24218</v>
      </c>
      <c r="H55" s="114">
        <v>11448</v>
      </c>
      <c r="I55" s="114">
        <v>1331</v>
      </c>
      <c r="J55" s="114"/>
      <c r="K55" s="114">
        <v>82</v>
      </c>
      <c r="L55" s="115">
        <v>8491</v>
      </c>
      <c r="M55" s="116">
        <v>5220743.426</v>
      </c>
      <c r="N55" s="117">
        <v>17362876.98</v>
      </c>
      <c r="O55" s="128">
        <f t="shared" si="16"/>
        <v>4081920.54</v>
      </c>
      <c r="P55" s="128">
        <f t="shared" si="19"/>
        <v>69228332.30676001</v>
      </c>
      <c r="Q55" s="129">
        <f t="shared" si="20"/>
        <v>73310252.84676002</v>
      </c>
      <c r="R55" s="130">
        <f t="shared" si="17"/>
        <v>8633.877381552235</v>
      </c>
      <c r="S55" s="131">
        <f t="shared" si="18"/>
        <v>82.07539006006361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s="118" customFormat="1" ht="14.25">
      <c r="A56" s="108">
        <v>9</v>
      </c>
      <c r="B56" s="109" t="s">
        <v>27</v>
      </c>
      <c r="C56" s="112">
        <v>4612</v>
      </c>
      <c r="D56" s="119">
        <v>422147.8</v>
      </c>
      <c r="E56" s="112">
        <v>22809</v>
      </c>
      <c r="F56" s="113"/>
      <c r="G56" s="113">
        <v>22773</v>
      </c>
      <c r="H56" s="110"/>
      <c r="I56" s="110">
        <v>1709</v>
      </c>
      <c r="J56" s="110"/>
      <c r="K56" s="110"/>
      <c r="L56" s="115">
        <v>4612</v>
      </c>
      <c r="M56" s="116">
        <v>3641695.143</v>
      </c>
      <c r="N56" s="117">
        <v>12109377.44</v>
      </c>
      <c r="O56" s="128">
        <f t="shared" si="16"/>
        <v>2190068.4000000004</v>
      </c>
      <c r="P56" s="128">
        <f t="shared" si="19"/>
        <v>41652444.743999995</v>
      </c>
      <c r="Q56" s="129">
        <f t="shared" si="20"/>
        <v>43842513.143999994</v>
      </c>
      <c r="R56" s="149">
        <f t="shared" si="17"/>
        <v>9506.182381613182</v>
      </c>
      <c r="S56" s="148">
        <f t="shared" si="18"/>
        <v>91.5324804856895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s="118" customFormat="1" ht="14.25">
      <c r="A57" s="108">
        <v>10</v>
      </c>
      <c r="B57" s="109" t="s">
        <v>28</v>
      </c>
      <c r="C57" s="112">
        <v>2964</v>
      </c>
      <c r="D57" s="119">
        <v>343872</v>
      </c>
      <c r="E57" s="112">
        <v>13934</v>
      </c>
      <c r="F57" s="113"/>
      <c r="G57" s="113">
        <v>7522</v>
      </c>
      <c r="H57" s="114">
        <v>6065</v>
      </c>
      <c r="I57" s="114">
        <v>495</v>
      </c>
      <c r="J57" s="114">
        <v>9</v>
      </c>
      <c r="K57" s="114">
        <v>3</v>
      </c>
      <c r="L57" s="115">
        <v>2964</v>
      </c>
      <c r="M57" s="116">
        <v>2384243.454</v>
      </c>
      <c r="N57" s="117">
        <v>7709583.92</v>
      </c>
      <c r="O57" s="128">
        <f t="shared" si="16"/>
        <v>1664452.1400000001</v>
      </c>
      <c r="P57" s="128">
        <f t="shared" si="19"/>
        <v>33809606.699999996</v>
      </c>
      <c r="Q57" s="129">
        <f t="shared" si="20"/>
        <v>35474058.839999996</v>
      </c>
      <c r="R57" s="150">
        <f t="shared" si="17"/>
        <v>11968.305951417004</v>
      </c>
      <c r="S57" s="145">
        <f t="shared" si="18"/>
        <v>116.01619433198381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s="118" customFormat="1" ht="14.25">
      <c r="A58" s="108">
        <v>11</v>
      </c>
      <c r="B58" s="109" t="s">
        <v>29</v>
      </c>
      <c r="C58" s="112">
        <v>9996</v>
      </c>
      <c r="D58" s="132">
        <v>1344597.357</v>
      </c>
      <c r="E58" s="112">
        <v>47553</v>
      </c>
      <c r="F58" s="113">
        <v>4</v>
      </c>
      <c r="G58" s="113">
        <v>47191</v>
      </c>
      <c r="H58" s="114">
        <v>171</v>
      </c>
      <c r="I58" s="114">
        <v>2</v>
      </c>
      <c r="J58" s="114"/>
      <c r="K58" s="114"/>
      <c r="L58" s="115">
        <v>9996</v>
      </c>
      <c r="M58" s="116">
        <v>12642813.749</v>
      </c>
      <c r="N58" s="117">
        <v>42086706.42</v>
      </c>
      <c r="O58" s="128">
        <f t="shared" si="16"/>
        <v>4328020.859999999</v>
      </c>
      <c r="P58" s="142">
        <f t="shared" si="19"/>
        <v>130020981.79236</v>
      </c>
      <c r="Q58" s="143">
        <f t="shared" si="20"/>
        <v>134349002.65236</v>
      </c>
      <c r="R58" s="144">
        <f t="shared" si="17"/>
        <v>13440.276375786314</v>
      </c>
      <c r="S58" s="145">
        <f t="shared" si="18"/>
        <v>134.5135411164466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s="118" customFormat="1" ht="14.25">
      <c r="A59" s="108">
        <v>12</v>
      </c>
      <c r="B59" s="109" t="s">
        <v>30</v>
      </c>
      <c r="C59" s="133">
        <v>7748</v>
      </c>
      <c r="D59" s="132">
        <v>780455.46</v>
      </c>
      <c r="E59" s="112">
        <v>32145</v>
      </c>
      <c r="F59" s="113"/>
      <c r="G59" s="134">
        <v>29626</v>
      </c>
      <c r="H59" s="114">
        <v>2262</v>
      </c>
      <c r="I59" s="114">
        <v>145</v>
      </c>
      <c r="J59" s="114"/>
      <c r="K59" s="114"/>
      <c r="L59" s="115">
        <v>7748</v>
      </c>
      <c r="M59" s="116">
        <v>6973781.887</v>
      </c>
      <c r="N59" s="117">
        <v>23191022.26</v>
      </c>
      <c r="O59" s="128">
        <f t="shared" si="16"/>
        <v>3062432.1</v>
      </c>
      <c r="P59" s="142">
        <f t="shared" si="19"/>
        <v>76019408.5008</v>
      </c>
      <c r="Q59" s="143">
        <f t="shared" si="20"/>
        <v>79081840.6008</v>
      </c>
      <c r="R59" s="147">
        <f t="shared" si="17"/>
        <v>10206.742462674238</v>
      </c>
      <c r="S59" s="148">
        <f t="shared" si="18"/>
        <v>100.72992514197212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s="118" customFormat="1" ht="14.25">
      <c r="A60" s="108">
        <v>13</v>
      </c>
      <c r="B60" s="109" t="s">
        <v>31</v>
      </c>
      <c r="C60" s="133">
        <v>13045</v>
      </c>
      <c r="D60" s="132">
        <v>1675955.65</v>
      </c>
      <c r="E60" s="112">
        <v>67442</v>
      </c>
      <c r="F60" s="113">
        <v>360</v>
      </c>
      <c r="G60" s="134">
        <v>63463</v>
      </c>
      <c r="H60" s="114">
        <v>3146</v>
      </c>
      <c r="I60" s="114">
        <v>26</v>
      </c>
      <c r="J60" s="114"/>
      <c r="K60" s="114"/>
      <c r="L60" s="115">
        <v>13045</v>
      </c>
      <c r="M60" s="135">
        <v>10781934.507</v>
      </c>
      <c r="N60" s="136">
        <v>35847857.73</v>
      </c>
      <c r="O60" s="128">
        <f t="shared" si="16"/>
        <v>6298082.82</v>
      </c>
      <c r="P60" s="128">
        <f t="shared" si="19"/>
        <v>162966416.982</v>
      </c>
      <c r="Q60" s="129">
        <f t="shared" si="20"/>
        <v>169264499.802</v>
      </c>
      <c r="R60" s="150">
        <f t="shared" si="17"/>
        <v>12975.431184515139</v>
      </c>
      <c r="S60" s="151">
        <f t="shared" si="18"/>
        <v>128.47494442315062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s="118" customFormat="1" ht="14.25">
      <c r="A61" s="108">
        <v>14</v>
      </c>
      <c r="B61" s="109" t="s">
        <v>32</v>
      </c>
      <c r="C61" s="133">
        <v>4655</v>
      </c>
      <c r="D61" s="132">
        <v>526824.34</v>
      </c>
      <c r="E61" s="112">
        <v>21503</v>
      </c>
      <c r="F61" s="113"/>
      <c r="G61" s="134">
        <v>20841</v>
      </c>
      <c r="H61" s="114">
        <v>230</v>
      </c>
      <c r="I61" s="114"/>
      <c r="J61" s="114"/>
      <c r="K61" s="114"/>
      <c r="L61" s="115">
        <v>4655</v>
      </c>
      <c r="M61" s="116">
        <v>3438427.598</v>
      </c>
      <c r="N61" s="136">
        <v>11426200.72</v>
      </c>
      <c r="O61" s="128">
        <f t="shared" si="16"/>
        <v>1935301.1400000001</v>
      </c>
      <c r="P61" s="142">
        <f t="shared" si="19"/>
        <v>51182840.4432</v>
      </c>
      <c r="Q61" s="129">
        <f t="shared" si="20"/>
        <v>53118141.5832</v>
      </c>
      <c r="R61" s="147">
        <f t="shared" si="17"/>
        <v>11410.986376627283</v>
      </c>
      <c r="S61" s="148">
        <f t="shared" si="18"/>
        <v>113.17386466165412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s="118" customFormat="1" ht="14.25">
      <c r="A62" s="108">
        <v>15</v>
      </c>
      <c r="B62" s="109" t="s">
        <v>33</v>
      </c>
      <c r="C62" s="114">
        <v>2056</v>
      </c>
      <c r="D62" s="137">
        <v>205332.46699999998</v>
      </c>
      <c r="E62" s="112">
        <v>9293</v>
      </c>
      <c r="F62" s="113">
        <v>15</v>
      </c>
      <c r="G62" s="114">
        <v>8068</v>
      </c>
      <c r="H62" s="134">
        <v>696</v>
      </c>
      <c r="I62" s="134">
        <v>196</v>
      </c>
      <c r="J62" s="134"/>
      <c r="K62" s="134">
        <v>41</v>
      </c>
      <c r="L62" s="115">
        <v>2056</v>
      </c>
      <c r="M62" s="117">
        <v>2052129.11</v>
      </c>
      <c r="N62" s="117">
        <v>6823752.41</v>
      </c>
      <c r="O62" s="128">
        <f t="shared" si="16"/>
        <v>858346.5</v>
      </c>
      <c r="P62" s="128">
        <f t="shared" si="19"/>
        <v>20052825.515159998</v>
      </c>
      <c r="Q62" s="129">
        <f t="shared" si="20"/>
        <v>20911172.015159998</v>
      </c>
      <c r="R62" s="147">
        <f t="shared" si="17"/>
        <v>10170.803509319065</v>
      </c>
      <c r="S62" s="131">
        <f t="shared" si="18"/>
        <v>99.86987694552528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4.25">
      <c r="A63" s="61"/>
      <c r="B63" s="62" t="s">
        <v>34</v>
      </c>
      <c r="C63" s="63">
        <f>SUM(C48:C62)</f>
        <v>141148</v>
      </c>
      <c r="D63" s="64">
        <f aca="true" t="shared" si="21" ref="D63:L63">SUM(D48:D62)</f>
        <v>16258300.632000001</v>
      </c>
      <c r="E63" s="63">
        <f t="shared" si="21"/>
        <v>642953</v>
      </c>
      <c r="F63" s="63">
        <f t="shared" si="21"/>
        <v>385</v>
      </c>
      <c r="G63" s="63">
        <f t="shared" si="21"/>
        <v>540633</v>
      </c>
      <c r="H63" s="63">
        <f t="shared" si="21"/>
        <v>96492</v>
      </c>
      <c r="I63" s="63">
        <f t="shared" si="21"/>
        <v>7294</v>
      </c>
      <c r="J63" s="63">
        <f t="shared" si="21"/>
        <v>9</v>
      </c>
      <c r="K63" s="63">
        <f t="shared" si="21"/>
        <v>141</v>
      </c>
      <c r="L63" s="63">
        <f t="shared" si="21"/>
        <v>142148</v>
      </c>
      <c r="M63" s="65">
        <f>SUM(M48:M62)</f>
        <v>118718529.616</v>
      </c>
      <c r="N63" s="64">
        <f>SUM(N48:N62)</f>
        <v>394552953.69000006</v>
      </c>
      <c r="O63" s="152">
        <f>SUM(O48:O62)</f>
        <v>64828704.36</v>
      </c>
      <c r="P63" s="152">
        <f>SUM(P48:P62)</f>
        <v>1598885447.3398805</v>
      </c>
      <c r="Q63" s="152">
        <f>SUM(Q48:Q62)</f>
        <v>1647448373.1388803</v>
      </c>
      <c r="R63" s="153">
        <f t="shared" si="17"/>
        <v>11671.779785323775</v>
      </c>
      <c r="S63" s="153">
        <f t="shared" si="18"/>
        <v>115.18619202539179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</sheetData>
  <sheetProtection/>
  <mergeCells count="41">
    <mergeCell ref="O45:P45"/>
    <mergeCell ref="Q45:Q46"/>
    <mergeCell ref="R45:R46"/>
    <mergeCell ref="S45:S46"/>
    <mergeCell ref="S25:S26"/>
    <mergeCell ref="A45:A46"/>
    <mergeCell ref="B45:B46"/>
    <mergeCell ref="C45:C46"/>
    <mergeCell ref="D45:D46"/>
    <mergeCell ref="F45:H45"/>
    <mergeCell ref="I45:I46"/>
    <mergeCell ref="J45:J46"/>
    <mergeCell ref="K45:K46"/>
    <mergeCell ref="L45:N45"/>
    <mergeCell ref="J25:J26"/>
    <mergeCell ref="K25:K26"/>
    <mergeCell ref="L25:N25"/>
    <mergeCell ref="Q25:Q26"/>
    <mergeCell ref="R25:R26"/>
    <mergeCell ref="A25:A26"/>
    <mergeCell ref="B25:B26"/>
    <mergeCell ref="C25:C26"/>
    <mergeCell ref="D25:D26"/>
    <mergeCell ref="F25:H25"/>
    <mergeCell ref="I25:I26"/>
    <mergeCell ref="I4:I5"/>
    <mergeCell ref="J4:J5"/>
    <mergeCell ref="K4:K5"/>
    <mergeCell ref="O25:P25"/>
    <mergeCell ref="L4:N4"/>
    <mergeCell ref="O4:P4"/>
    <mergeCell ref="Q4:Q5"/>
    <mergeCell ref="R4:R5"/>
    <mergeCell ref="S4:S5"/>
    <mergeCell ref="A1:S1"/>
    <mergeCell ref="A2:S2"/>
    <mergeCell ref="A4:A5"/>
    <mergeCell ref="B4:B5"/>
    <mergeCell ref="C4:C5"/>
    <mergeCell ref="D4:D5"/>
    <mergeCell ref="F4:H4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W63"/>
  <sheetViews>
    <sheetView tabSelected="1" zoomScale="91" zoomScaleNormal="91" zoomScalePageLayoutView="0" workbookViewId="0" topLeftCell="A1">
      <selection activeCell="F22" sqref="F2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4" width="11.8515625" style="1" customWidth="1"/>
    <col min="5" max="6" width="17.8515625" style="3" customWidth="1"/>
    <col min="7" max="7" width="13.8515625" style="1" bestFit="1" customWidth="1"/>
    <col min="8" max="8" width="6.421875" style="1" customWidth="1"/>
    <col min="9" max="9" width="11.421875" style="1" bestFit="1" customWidth="1"/>
    <col min="10" max="10" width="11.421875" style="1" customWidth="1"/>
    <col min="11" max="11" width="10.00390625" style="1" customWidth="1"/>
    <col min="12" max="12" width="6.57421875" style="1" customWidth="1"/>
    <col min="13" max="13" width="7.8515625" style="1" customWidth="1"/>
    <col min="14" max="14" width="8.140625" style="1" customWidth="1"/>
    <col min="15" max="15" width="17.7109375" style="3" customWidth="1"/>
    <col min="16" max="16" width="16.28125" style="3" customWidth="1"/>
    <col min="17" max="17" width="17.57421875" style="1" customWidth="1"/>
    <col min="18" max="18" width="20.8515625" style="1" customWidth="1"/>
    <col min="19" max="19" width="18.28125" style="1" customWidth="1"/>
    <col min="20" max="20" width="17.57421875" style="1" customWidth="1"/>
    <col min="21" max="21" width="12.140625" style="1" bestFit="1" customWidth="1"/>
    <col min="22" max="22" width="13.7109375" style="1" customWidth="1"/>
    <col min="23" max="23" width="14.8515625" style="1" customWidth="1"/>
    <col min="24" max="16384" width="9.140625" style="1" customWidth="1"/>
  </cols>
  <sheetData>
    <row r="1" spans="1:21" ht="16.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6.5" customHeight="1">
      <c r="A2" s="231" t="s">
        <v>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16.5" customHeight="1">
      <c r="A3" s="11"/>
      <c r="B3" s="11"/>
      <c r="C3" s="12"/>
      <c r="D3" s="12"/>
      <c r="E3" s="13"/>
      <c r="F3" s="13"/>
      <c r="G3" s="11"/>
      <c r="H3" s="11"/>
      <c r="I3" s="11"/>
      <c r="J3" s="11"/>
      <c r="K3" s="11"/>
      <c r="L3" s="11"/>
      <c r="M3" s="11"/>
      <c r="N3" s="11"/>
      <c r="O3" s="13"/>
      <c r="P3" s="13"/>
      <c r="Q3" s="11"/>
      <c r="R3" s="11"/>
      <c r="S3" s="11"/>
      <c r="T3" s="11"/>
      <c r="U3" s="11"/>
    </row>
    <row r="4" spans="1:21" ht="19.5" customHeight="1">
      <c r="A4" s="220" t="s">
        <v>1</v>
      </c>
      <c r="B4" s="221" t="s">
        <v>2</v>
      </c>
      <c r="C4" s="222" t="s">
        <v>3</v>
      </c>
      <c r="D4" s="232"/>
      <c r="E4" s="224" t="s">
        <v>4</v>
      </c>
      <c r="F4" s="234"/>
      <c r="G4" s="4"/>
      <c r="H4" s="221" t="s">
        <v>5</v>
      </c>
      <c r="I4" s="221"/>
      <c r="J4" s="221"/>
      <c r="K4" s="225" t="s">
        <v>6</v>
      </c>
      <c r="L4" s="225" t="s">
        <v>7</v>
      </c>
      <c r="M4" s="225" t="s">
        <v>8</v>
      </c>
      <c r="N4" s="226" t="s">
        <v>47</v>
      </c>
      <c r="O4" s="227"/>
      <c r="P4" s="228"/>
      <c r="Q4" s="229" t="s">
        <v>35</v>
      </c>
      <c r="R4" s="229"/>
      <c r="S4" s="221" t="s">
        <v>10</v>
      </c>
      <c r="T4" s="222" t="s">
        <v>38</v>
      </c>
      <c r="U4" s="221" t="s">
        <v>11</v>
      </c>
    </row>
    <row r="5" spans="1:21" ht="21.75" customHeight="1">
      <c r="A5" s="220"/>
      <c r="B5" s="221"/>
      <c r="C5" s="223"/>
      <c r="D5" s="233"/>
      <c r="E5" s="224"/>
      <c r="F5" s="234"/>
      <c r="G5" s="4" t="s">
        <v>36</v>
      </c>
      <c r="H5" s="4" t="s">
        <v>12</v>
      </c>
      <c r="I5" s="4" t="s">
        <v>13</v>
      </c>
      <c r="J5" s="4" t="s">
        <v>14</v>
      </c>
      <c r="K5" s="225"/>
      <c r="L5" s="225"/>
      <c r="M5" s="225"/>
      <c r="N5" s="73" t="s">
        <v>15</v>
      </c>
      <c r="O5" s="74" t="s">
        <v>16</v>
      </c>
      <c r="P5" s="74" t="s">
        <v>37</v>
      </c>
      <c r="Q5" s="4" t="s">
        <v>17</v>
      </c>
      <c r="R5" s="4" t="s">
        <v>18</v>
      </c>
      <c r="S5" s="221"/>
      <c r="T5" s="223"/>
      <c r="U5" s="221"/>
    </row>
    <row r="6" spans="1:21" s="106" customFormat="1" ht="16.5" customHeight="1">
      <c r="A6" s="103">
        <v>1</v>
      </c>
      <c r="B6" s="103">
        <v>2</v>
      </c>
      <c r="C6" s="103">
        <v>3</v>
      </c>
      <c r="D6" s="103"/>
      <c r="E6" s="104">
        <v>4</v>
      </c>
      <c r="F6" s="104"/>
      <c r="G6" s="104">
        <v>5</v>
      </c>
      <c r="H6" s="104">
        <v>6</v>
      </c>
      <c r="I6" s="104">
        <v>7</v>
      </c>
      <c r="J6" s="104">
        <v>8</v>
      </c>
      <c r="K6" s="104">
        <v>9</v>
      </c>
      <c r="L6" s="104">
        <v>10</v>
      </c>
      <c r="M6" s="104">
        <v>11</v>
      </c>
      <c r="N6" s="104">
        <v>12</v>
      </c>
      <c r="O6" s="104">
        <v>13</v>
      </c>
      <c r="P6" s="105"/>
      <c r="Q6" s="103">
        <v>14</v>
      </c>
      <c r="R6" s="103">
        <v>15</v>
      </c>
      <c r="S6" s="103">
        <v>16</v>
      </c>
      <c r="T6" s="103">
        <v>17</v>
      </c>
      <c r="U6" s="103">
        <v>18</v>
      </c>
    </row>
    <row r="7" spans="1:21" s="201" customFormat="1" ht="16.5" customHeight="1">
      <c r="A7" s="17">
        <v>1</v>
      </c>
      <c r="B7" s="18" t="s">
        <v>19</v>
      </c>
      <c r="C7" s="19">
        <f aca="true" t="shared" si="0" ref="C7:M7">C28+C48</f>
        <v>78163</v>
      </c>
      <c r="D7" s="19">
        <f>C7-'01.01.2017 с разбивкой'!C7</f>
        <v>40</v>
      </c>
      <c r="E7" s="20">
        <f t="shared" si="0"/>
        <v>5541351.1</v>
      </c>
      <c r="F7" s="20">
        <f>E7-'01.01.2017 с разбивкой'!D7</f>
        <v>3771.179999999702</v>
      </c>
      <c r="G7" s="19">
        <f t="shared" si="0"/>
        <v>208111</v>
      </c>
      <c r="H7" s="21">
        <f t="shared" si="0"/>
        <v>245</v>
      </c>
      <c r="I7" s="21">
        <f t="shared" si="0"/>
        <v>151631</v>
      </c>
      <c r="J7" s="22">
        <f t="shared" si="0"/>
        <v>56235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13">
        <f>N48</f>
        <v>23461</v>
      </c>
      <c r="O7" s="177">
        <f>O28+O48</f>
        <v>32717829.454</v>
      </c>
      <c r="P7" s="178">
        <f>P28+P48</f>
        <v>108768036.47000001</v>
      </c>
      <c r="Q7" s="25">
        <f aca="true" t="shared" si="1" ref="Q7:Q21">(H7*10.15+I7*15.19+J7*25.98+K7*11.17+L7*5.08+M7*1.98)*6</f>
        <v>22600481.64</v>
      </c>
      <c r="R7" s="26">
        <f>(E7*15.58)*6+Q7</f>
        <v>540605982.4679999</v>
      </c>
      <c r="S7" s="27">
        <f>Q7+R7</f>
        <v>563206464.1079999</v>
      </c>
      <c r="T7" s="28">
        <f aca="true" t="shared" si="2" ref="T7:T22">S7/C7</f>
        <v>7205.537966915292</v>
      </c>
      <c r="U7" s="29">
        <f aca="true" t="shared" si="3" ref="U7:U22">E7/C7</f>
        <v>70.89481084400548</v>
      </c>
    </row>
    <row r="8" spans="1:24" s="201" customFormat="1" ht="16.5" customHeight="1">
      <c r="A8" s="17">
        <v>2</v>
      </c>
      <c r="B8" s="18" t="s">
        <v>20</v>
      </c>
      <c r="C8" s="19">
        <f aca="true" t="shared" si="4" ref="C8:M21">C29+C49</f>
        <v>10603</v>
      </c>
      <c r="D8" s="19">
        <f>C8-'01.01.2017 с разбивкой'!C8</f>
        <v>23</v>
      </c>
      <c r="E8" s="20">
        <f t="shared" si="4"/>
        <v>760590.7660000001</v>
      </c>
      <c r="F8" s="20">
        <f>E8-'01.01.2017 с разбивкой'!D8</f>
        <v>1114.9700000000885</v>
      </c>
      <c r="G8" s="19">
        <f t="shared" si="4"/>
        <v>34764</v>
      </c>
      <c r="H8" s="21">
        <f t="shared" si="4"/>
        <v>1</v>
      </c>
      <c r="I8" s="21">
        <f t="shared" si="4"/>
        <v>30445</v>
      </c>
      <c r="J8" s="22">
        <f t="shared" si="4"/>
        <v>1441</v>
      </c>
      <c r="K8" s="23">
        <f t="shared" si="4"/>
        <v>0</v>
      </c>
      <c r="L8" s="23">
        <f t="shared" si="4"/>
        <v>0</v>
      </c>
      <c r="M8" s="23">
        <f t="shared" si="4"/>
        <v>0</v>
      </c>
      <c r="N8" s="213">
        <f aca="true" t="shared" si="5" ref="N8:N21">N49</f>
        <v>5995</v>
      </c>
      <c r="O8" s="177">
        <f aca="true" t="shared" si="6" ref="O8:P21">O29+O49</f>
        <v>6136574.82</v>
      </c>
      <c r="P8" s="178">
        <f t="shared" si="6"/>
        <v>20069744.33</v>
      </c>
      <c r="Q8" s="25">
        <f t="shared" si="1"/>
        <v>2999441.2800000003</v>
      </c>
      <c r="R8" s="25">
        <v>66127015.872</v>
      </c>
      <c r="S8" s="33">
        <f>Q8+R8</f>
        <v>69126457.152</v>
      </c>
      <c r="T8" s="28">
        <f t="shared" si="2"/>
        <v>6519.51873545223</v>
      </c>
      <c r="U8" s="29">
        <f t="shared" si="3"/>
        <v>71.73354390266906</v>
      </c>
      <c r="V8" s="202"/>
      <c r="W8" s="202"/>
      <c r="X8" s="202"/>
    </row>
    <row r="9" spans="1:25" s="201" customFormat="1" ht="16.5" customHeight="1">
      <c r="A9" s="17">
        <v>3</v>
      </c>
      <c r="B9" s="18" t="s">
        <v>21</v>
      </c>
      <c r="C9" s="19">
        <f t="shared" si="4"/>
        <v>13889</v>
      </c>
      <c r="D9" s="19">
        <f>C9-'01.01.2017 с разбивкой'!C9</f>
        <v>-406</v>
      </c>
      <c r="E9" s="20">
        <f t="shared" si="4"/>
        <v>1399318.42</v>
      </c>
      <c r="F9" s="20">
        <f>E9-'01.01.2017 с разбивкой'!D9</f>
        <v>-30327.450000000186</v>
      </c>
      <c r="G9" s="19">
        <f t="shared" si="4"/>
        <v>67017</v>
      </c>
      <c r="H9" s="21">
        <f t="shared" si="4"/>
        <v>0</v>
      </c>
      <c r="I9" s="21">
        <f t="shared" si="4"/>
        <v>56629</v>
      </c>
      <c r="J9" s="22">
        <f t="shared" si="4"/>
        <v>6979</v>
      </c>
      <c r="K9" s="23">
        <f t="shared" si="4"/>
        <v>1230</v>
      </c>
      <c r="L9" s="23">
        <f t="shared" si="4"/>
        <v>1</v>
      </c>
      <c r="M9" s="23">
        <f t="shared" si="4"/>
        <v>15</v>
      </c>
      <c r="N9" s="213">
        <f t="shared" si="5"/>
        <v>8475</v>
      </c>
      <c r="O9" s="177">
        <f t="shared" si="6"/>
        <v>14590492.663</v>
      </c>
      <c r="P9" s="178">
        <f t="shared" si="6"/>
        <v>48516222.120000005</v>
      </c>
      <c r="Q9" s="25">
        <f t="shared" si="1"/>
        <v>6331696.86</v>
      </c>
      <c r="R9" s="26">
        <f aca="true" t="shared" si="7" ref="R9:R21">(E9*15.58)*6+Q9</f>
        <v>137139982.7616</v>
      </c>
      <c r="S9" s="27">
        <f>Q9+R9</f>
        <v>143471679.6216</v>
      </c>
      <c r="T9" s="28">
        <f t="shared" si="2"/>
        <v>10329.87829372885</v>
      </c>
      <c r="U9" s="29">
        <f t="shared" si="3"/>
        <v>100.75012023903808</v>
      </c>
      <c r="V9" s="204"/>
      <c r="W9" s="205"/>
      <c r="X9" s="206"/>
      <c r="Y9" s="207"/>
    </row>
    <row r="10" spans="1:24" s="201" customFormat="1" ht="16.5" customHeight="1">
      <c r="A10" s="17">
        <v>4</v>
      </c>
      <c r="B10" s="18" t="s">
        <v>22</v>
      </c>
      <c r="C10" s="19">
        <f t="shared" si="4"/>
        <v>25379</v>
      </c>
      <c r="D10" s="19">
        <f>C10-'01.01.2017 с разбивкой'!C10</f>
        <v>19</v>
      </c>
      <c r="E10" s="20">
        <f t="shared" si="4"/>
        <v>2440756.37</v>
      </c>
      <c r="F10" s="20">
        <f>E10-'01.01.2017 с разбивкой'!D10</f>
        <v>5888</v>
      </c>
      <c r="G10" s="19">
        <f t="shared" si="4"/>
        <v>117697</v>
      </c>
      <c r="H10" s="21">
        <f t="shared" si="4"/>
        <v>0</v>
      </c>
      <c r="I10" s="21">
        <f t="shared" si="4"/>
        <v>100141</v>
      </c>
      <c r="J10" s="22">
        <f t="shared" si="4"/>
        <v>13871</v>
      </c>
      <c r="K10" s="23">
        <f t="shared" si="4"/>
        <v>1878</v>
      </c>
      <c r="L10" s="23">
        <f t="shared" si="4"/>
        <v>0</v>
      </c>
      <c r="M10" s="23">
        <f t="shared" si="4"/>
        <v>0</v>
      </c>
      <c r="N10" s="213">
        <f t="shared" si="5"/>
        <v>15006</v>
      </c>
      <c r="O10" s="177">
        <f t="shared" si="6"/>
        <v>21061442.846</v>
      </c>
      <c r="P10" s="178">
        <f t="shared" si="6"/>
        <v>70033874.38</v>
      </c>
      <c r="Q10" s="26">
        <f t="shared" si="1"/>
        <v>11414925.780000001</v>
      </c>
      <c r="R10" s="26">
        <f t="shared" si="7"/>
        <v>239576831.24760005</v>
      </c>
      <c r="S10" s="27">
        <f aca="true" t="shared" si="8" ref="S10:S16">Q10+R10</f>
        <v>250991757.02760005</v>
      </c>
      <c r="T10" s="28">
        <f t="shared" si="2"/>
        <v>9889.741795484457</v>
      </c>
      <c r="U10" s="29">
        <f t="shared" si="3"/>
        <v>96.17228298987352</v>
      </c>
      <c r="V10" s="202"/>
      <c r="W10" s="202"/>
      <c r="X10" s="202"/>
    </row>
    <row r="11" spans="1:24" s="201" customFormat="1" ht="16.5" customHeight="1">
      <c r="A11" s="17">
        <v>5</v>
      </c>
      <c r="B11" s="18" t="s">
        <v>23</v>
      </c>
      <c r="C11" s="19">
        <f t="shared" si="4"/>
        <v>32710</v>
      </c>
      <c r="D11" s="19">
        <f>C11-'01.01.2017 с разбивкой'!C11</f>
        <v>48</v>
      </c>
      <c r="E11" s="20">
        <f t="shared" si="4"/>
        <v>2900969.2800000003</v>
      </c>
      <c r="F11" s="20">
        <f>E11-'01.01.2017 с разбивкой'!D11</f>
        <v>4566.800000000279</v>
      </c>
      <c r="G11" s="19">
        <f t="shared" si="4"/>
        <v>143518</v>
      </c>
      <c r="H11" s="21">
        <f t="shared" si="4"/>
        <v>6</v>
      </c>
      <c r="I11" s="21">
        <f t="shared" si="4"/>
        <v>136555</v>
      </c>
      <c r="J11" s="22">
        <f t="shared" si="4"/>
        <v>2341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13">
        <f t="shared" si="5"/>
        <v>17474</v>
      </c>
      <c r="O11" s="177">
        <f t="shared" si="6"/>
        <v>38587022.729</v>
      </c>
      <c r="P11" s="178">
        <f t="shared" si="6"/>
        <v>128324078.83000001</v>
      </c>
      <c r="Q11" s="25">
        <f t="shared" si="1"/>
        <v>12810903.18</v>
      </c>
      <c r="R11" s="25">
        <f t="shared" si="7"/>
        <v>283993511.47440004</v>
      </c>
      <c r="S11" s="33">
        <f t="shared" si="8"/>
        <v>296804414.65440005</v>
      </c>
      <c r="T11" s="44">
        <f t="shared" si="2"/>
        <v>9073.812737829412</v>
      </c>
      <c r="U11" s="29">
        <f t="shared" si="3"/>
        <v>88.68753531030266</v>
      </c>
      <c r="V11" s="202"/>
      <c r="W11" s="202"/>
      <c r="X11" s="202"/>
    </row>
    <row r="12" spans="1:21" s="201" customFormat="1" ht="16.5" customHeight="1">
      <c r="A12" s="17">
        <v>6</v>
      </c>
      <c r="B12" s="18" t="s">
        <v>24</v>
      </c>
      <c r="C12" s="19">
        <f t="shared" si="4"/>
        <v>17590</v>
      </c>
      <c r="D12" s="19">
        <f>C12-'01.01.2017 с разбивкой'!C12</f>
        <v>52</v>
      </c>
      <c r="E12" s="20">
        <f t="shared" si="4"/>
        <v>1752367.9050000003</v>
      </c>
      <c r="F12" s="20">
        <f>E12-'01.01.2017 с разбивкой'!D12</f>
        <v>633</v>
      </c>
      <c r="G12" s="19">
        <f t="shared" si="4"/>
        <v>91303</v>
      </c>
      <c r="H12" s="21">
        <f t="shared" si="4"/>
        <v>4</v>
      </c>
      <c r="I12" s="21">
        <f t="shared" si="4"/>
        <v>86529</v>
      </c>
      <c r="J12" s="22">
        <f t="shared" si="4"/>
        <v>5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13">
        <f t="shared" si="5"/>
        <v>8570</v>
      </c>
      <c r="O12" s="177">
        <f t="shared" si="6"/>
        <v>16130411.669</v>
      </c>
      <c r="P12" s="178">
        <f t="shared" si="6"/>
        <v>53636090.519999996</v>
      </c>
      <c r="Q12" s="25">
        <f t="shared" si="1"/>
        <v>7887276.0600000005</v>
      </c>
      <c r="R12" s="26">
        <f t="shared" si="7"/>
        <v>171698627.8194</v>
      </c>
      <c r="S12" s="33">
        <f>Q12+R12</f>
        <v>179585903.8794</v>
      </c>
      <c r="T12" s="44">
        <f t="shared" si="2"/>
        <v>10209.545416679932</v>
      </c>
      <c r="U12" s="47">
        <f t="shared" si="3"/>
        <v>99.62296219442867</v>
      </c>
    </row>
    <row r="13" spans="1:21" s="201" customFormat="1" ht="16.5" customHeight="1">
      <c r="A13" s="17">
        <v>7</v>
      </c>
      <c r="B13" s="18" t="s">
        <v>25</v>
      </c>
      <c r="C13" s="19">
        <f t="shared" si="4"/>
        <v>12994</v>
      </c>
      <c r="D13" s="19">
        <f>C13-'01.01.2017 с разбивкой'!C13</f>
        <v>-39</v>
      </c>
      <c r="E13" s="20">
        <f t="shared" si="4"/>
        <v>1430101.52</v>
      </c>
      <c r="F13" s="20">
        <f>E13-'01.01.2017 с разбивкой'!D13</f>
        <v>-1643.4000000001397</v>
      </c>
      <c r="G13" s="19">
        <f t="shared" si="4"/>
        <v>57845</v>
      </c>
      <c r="H13" s="21">
        <f t="shared" si="4"/>
        <v>5</v>
      </c>
      <c r="I13" s="21">
        <f t="shared" si="4"/>
        <v>37413</v>
      </c>
      <c r="J13" s="22">
        <f t="shared" si="4"/>
        <v>18531</v>
      </c>
      <c r="K13" s="23">
        <f t="shared" si="4"/>
        <v>1564</v>
      </c>
      <c r="L13" s="23">
        <f t="shared" si="4"/>
        <v>0</v>
      </c>
      <c r="M13" s="23">
        <f t="shared" si="4"/>
        <v>0</v>
      </c>
      <c r="N13" s="213">
        <f t="shared" si="5"/>
        <v>9117</v>
      </c>
      <c r="O13" s="177">
        <f t="shared" si="6"/>
        <v>11424358.143000001</v>
      </c>
      <c r="P13" s="178">
        <f t="shared" si="6"/>
        <v>37989442.66</v>
      </c>
      <c r="Q13" s="25">
        <f t="shared" si="1"/>
        <v>6403556.88</v>
      </c>
      <c r="R13" s="25">
        <f t="shared" si="7"/>
        <v>140089446.9696</v>
      </c>
      <c r="S13" s="33">
        <f>Q13+R13</f>
        <v>146493003.8496</v>
      </c>
      <c r="T13" s="44">
        <f t="shared" si="2"/>
        <v>11273.895940403261</v>
      </c>
      <c r="U13" s="47">
        <f t="shared" si="3"/>
        <v>110.0586055102355</v>
      </c>
    </row>
    <row r="14" spans="1:21" s="201" customFormat="1" ht="16.5" customHeight="1">
      <c r="A14" s="17">
        <v>8</v>
      </c>
      <c r="B14" s="18" t="s">
        <v>26</v>
      </c>
      <c r="C14" s="19">
        <f t="shared" si="4"/>
        <v>11725</v>
      </c>
      <c r="D14" s="19">
        <f>C14-'01.01.2017 с разбивкой'!C14</f>
        <v>3</v>
      </c>
      <c r="E14" s="156">
        <f t="shared" si="4"/>
        <v>850101.917</v>
      </c>
      <c r="F14" s="20">
        <f>E14-'01.01.2017 с разбивкой'!D14</f>
        <v>557.9999999998836</v>
      </c>
      <c r="G14" s="19">
        <f t="shared" si="4"/>
        <v>47145</v>
      </c>
      <c r="H14" s="21">
        <f t="shared" si="4"/>
        <v>0</v>
      </c>
      <c r="I14" s="21">
        <f t="shared" si="4"/>
        <v>31644</v>
      </c>
      <c r="J14" s="22">
        <f t="shared" si="4"/>
        <v>12904</v>
      </c>
      <c r="K14" s="23">
        <f t="shared" si="4"/>
        <v>1522</v>
      </c>
      <c r="L14" s="23">
        <f t="shared" si="4"/>
        <v>0</v>
      </c>
      <c r="M14" s="23">
        <f t="shared" si="4"/>
        <v>100</v>
      </c>
      <c r="N14" s="213">
        <f t="shared" si="5"/>
        <v>8551</v>
      </c>
      <c r="O14" s="177">
        <f t="shared" si="6"/>
        <v>7650912.074</v>
      </c>
      <c r="P14" s="178">
        <f t="shared" si="6"/>
        <v>25435809.43</v>
      </c>
      <c r="Q14" s="25">
        <f t="shared" si="1"/>
        <v>4998702.12</v>
      </c>
      <c r="R14" s="25">
        <f t="shared" si="7"/>
        <v>84466229.32116</v>
      </c>
      <c r="S14" s="33">
        <f t="shared" si="8"/>
        <v>89464931.44116001</v>
      </c>
      <c r="T14" s="50">
        <f t="shared" si="2"/>
        <v>7630.2713382652455</v>
      </c>
      <c r="U14" s="51">
        <f t="shared" si="3"/>
        <v>72.50336179104478</v>
      </c>
    </row>
    <row r="15" spans="1:21" s="201" customFormat="1" ht="16.5" customHeight="1">
      <c r="A15" s="17">
        <v>9</v>
      </c>
      <c r="B15" s="18" t="s">
        <v>27</v>
      </c>
      <c r="C15" s="19">
        <f t="shared" si="4"/>
        <v>8163</v>
      </c>
      <c r="D15" s="19">
        <f>C15-'01.01.2017 с разбивкой'!C15</f>
        <v>-131</v>
      </c>
      <c r="E15" s="20">
        <f t="shared" si="4"/>
        <v>615353.5</v>
      </c>
      <c r="F15" s="20">
        <f>E15-'01.01.2017 с разбивкой'!D15</f>
        <v>-3649</v>
      </c>
      <c r="G15" s="19">
        <f t="shared" si="4"/>
        <v>37823</v>
      </c>
      <c r="H15" s="21">
        <f t="shared" si="4"/>
        <v>0</v>
      </c>
      <c r="I15" s="21">
        <f t="shared" si="4"/>
        <v>34759</v>
      </c>
      <c r="J15" s="22">
        <f t="shared" si="4"/>
        <v>0</v>
      </c>
      <c r="K15" s="23">
        <f t="shared" si="4"/>
        <v>2406</v>
      </c>
      <c r="L15" s="23">
        <f t="shared" si="4"/>
        <v>0</v>
      </c>
      <c r="M15" s="23">
        <f t="shared" si="4"/>
        <v>0</v>
      </c>
      <c r="N15" s="213">
        <f t="shared" si="5"/>
        <v>4617</v>
      </c>
      <c r="O15" s="177">
        <f t="shared" si="6"/>
        <v>6625003.964</v>
      </c>
      <c r="P15" s="178">
        <f t="shared" si="6"/>
        <v>22029441.45</v>
      </c>
      <c r="Q15" s="25">
        <f t="shared" si="1"/>
        <v>3329185.38</v>
      </c>
      <c r="R15" s="25">
        <f t="shared" si="7"/>
        <v>60852430.559999995</v>
      </c>
      <c r="S15" s="33">
        <f t="shared" si="8"/>
        <v>64181615.94</v>
      </c>
      <c r="T15" s="52">
        <f t="shared" si="2"/>
        <v>7862.50348401323</v>
      </c>
      <c r="U15" s="47">
        <f t="shared" si="3"/>
        <v>75.38325370574543</v>
      </c>
    </row>
    <row r="16" spans="1:21" s="201" customFormat="1" ht="16.5" customHeight="1">
      <c r="A16" s="17">
        <v>10</v>
      </c>
      <c r="B16" s="18" t="s">
        <v>28</v>
      </c>
      <c r="C16" s="19">
        <f t="shared" si="4"/>
        <v>4196</v>
      </c>
      <c r="D16" s="19">
        <f>C16-'01.01.2017 с разбивкой'!C16</f>
        <v>-125</v>
      </c>
      <c r="E16" s="20">
        <f t="shared" si="4"/>
        <v>421108.5</v>
      </c>
      <c r="F16" s="20">
        <f>E16-'01.01.2017 с разбивкой'!D16</f>
        <v>-5235</v>
      </c>
      <c r="G16" s="19">
        <f t="shared" si="4"/>
        <v>18712</v>
      </c>
      <c r="H16" s="21">
        <f t="shared" si="4"/>
        <v>0</v>
      </c>
      <c r="I16" s="21">
        <f t="shared" si="4"/>
        <v>10528</v>
      </c>
      <c r="J16" s="22">
        <f t="shared" si="4"/>
        <v>6700</v>
      </c>
      <c r="K16" s="23">
        <f t="shared" si="4"/>
        <v>610</v>
      </c>
      <c r="L16" s="23">
        <f t="shared" si="4"/>
        <v>9</v>
      </c>
      <c r="M16" s="23">
        <f t="shared" si="4"/>
        <v>3</v>
      </c>
      <c r="N16" s="213">
        <f t="shared" si="5"/>
        <v>2993</v>
      </c>
      <c r="O16" s="177">
        <f t="shared" si="6"/>
        <v>2878200.33</v>
      </c>
      <c r="P16" s="178">
        <f t="shared" si="6"/>
        <v>8308461.109999999</v>
      </c>
      <c r="Q16" s="25">
        <f t="shared" si="1"/>
        <v>2045110.08</v>
      </c>
      <c r="R16" s="25">
        <f t="shared" si="7"/>
        <v>41410332.66</v>
      </c>
      <c r="S16" s="33">
        <f t="shared" si="8"/>
        <v>43455442.739999995</v>
      </c>
      <c r="T16" s="53">
        <f t="shared" si="2"/>
        <v>10356.397221163012</v>
      </c>
      <c r="U16" s="29">
        <f t="shared" si="3"/>
        <v>100.35950905624404</v>
      </c>
    </row>
    <row r="17" spans="1:21" s="201" customFormat="1" ht="16.5" customHeight="1">
      <c r="A17" s="17">
        <v>11</v>
      </c>
      <c r="B17" s="18" t="s">
        <v>29</v>
      </c>
      <c r="C17" s="19">
        <f t="shared" si="4"/>
        <v>22784</v>
      </c>
      <c r="D17" s="19">
        <f>C17-'01.01.2017 с разбивкой'!C17</f>
        <v>-27</v>
      </c>
      <c r="E17" s="20">
        <f t="shared" si="4"/>
        <v>2327243.548</v>
      </c>
      <c r="F17" s="20">
        <f>E17-'01.01.2017 с разбивкой'!D17</f>
        <v>-1739</v>
      </c>
      <c r="G17" s="19">
        <f t="shared" si="4"/>
        <v>101794</v>
      </c>
      <c r="H17" s="21">
        <f t="shared" si="4"/>
        <v>4</v>
      </c>
      <c r="I17" s="21">
        <f t="shared" si="4"/>
        <v>99941</v>
      </c>
      <c r="J17" s="22">
        <f t="shared" si="4"/>
        <v>224</v>
      </c>
      <c r="K17" s="23">
        <f t="shared" si="4"/>
        <v>2</v>
      </c>
      <c r="L17" s="23">
        <f t="shared" si="4"/>
        <v>0</v>
      </c>
      <c r="M17" s="23">
        <f t="shared" si="4"/>
        <v>0</v>
      </c>
      <c r="N17" s="213">
        <f t="shared" si="5"/>
        <v>10135</v>
      </c>
      <c r="O17" s="177">
        <f t="shared" si="6"/>
        <v>23974198.65</v>
      </c>
      <c r="P17" s="178">
        <f t="shared" si="6"/>
        <v>79730770.75999999</v>
      </c>
      <c r="Q17" s="25">
        <f t="shared" si="1"/>
        <v>9143917.500000002</v>
      </c>
      <c r="R17" s="26">
        <f t="shared" si="7"/>
        <v>226694644.36703998</v>
      </c>
      <c r="S17" s="27">
        <f>Q17+R17</f>
        <v>235838561.86703998</v>
      </c>
      <c r="T17" s="28">
        <f t="shared" si="2"/>
        <v>10351.06047520365</v>
      </c>
      <c r="U17" s="29">
        <f t="shared" si="3"/>
        <v>102.1437652738764</v>
      </c>
    </row>
    <row r="18" spans="1:21" s="201" customFormat="1" ht="16.5" customHeight="1">
      <c r="A18" s="17">
        <v>12</v>
      </c>
      <c r="B18" s="18" t="s">
        <v>30</v>
      </c>
      <c r="C18" s="19">
        <f t="shared" si="4"/>
        <v>12133</v>
      </c>
      <c r="D18" s="19">
        <f>C18-'01.01.2017 с разбивкой'!C18</f>
        <v>-411</v>
      </c>
      <c r="E18" s="20">
        <f t="shared" si="4"/>
        <v>1055970.15</v>
      </c>
      <c r="F18" s="20">
        <f>E18-'01.01.2017 с разбивкой'!D18</f>
        <v>-12566</v>
      </c>
      <c r="G18" s="19">
        <f t="shared" si="4"/>
        <v>49565</v>
      </c>
      <c r="H18" s="21">
        <f t="shared" si="4"/>
        <v>0</v>
      </c>
      <c r="I18" s="21">
        <f t="shared" si="4"/>
        <v>46161</v>
      </c>
      <c r="J18" s="22">
        <f t="shared" si="4"/>
        <v>2480</v>
      </c>
      <c r="K18" s="23">
        <f t="shared" si="4"/>
        <v>161</v>
      </c>
      <c r="L18" s="23">
        <f t="shared" si="4"/>
        <v>3</v>
      </c>
      <c r="M18" s="23">
        <f t="shared" si="4"/>
        <v>0</v>
      </c>
      <c r="N18" s="213">
        <f t="shared" si="5"/>
        <v>7805</v>
      </c>
      <c r="O18" s="177">
        <f t="shared" si="6"/>
        <v>9971391.627</v>
      </c>
      <c r="P18" s="178">
        <f t="shared" si="6"/>
        <v>33156160.07</v>
      </c>
      <c r="Q18" s="25">
        <f t="shared" si="1"/>
        <v>4604577.6</v>
      </c>
      <c r="R18" s="26">
        <f t="shared" si="7"/>
        <v>103316667.22199999</v>
      </c>
      <c r="S18" s="27">
        <f>Q18+R18</f>
        <v>107921244.82199998</v>
      </c>
      <c r="T18" s="44">
        <f t="shared" si="2"/>
        <v>8894.852453803675</v>
      </c>
      <c r="U18" s="47">
        <f t="shared" si="3"/>
        <v>87.03289788180993</v>
      </c>
    </row>
    <row r="19" spans="1:21" s="30" customFormat="1" ht="16.5" customHeight="1">
      <c r="A19" s="17">
        <v>13</v>
      </c>
      <c r="B19" s="18" t="s">
        <v>31</v>
      </c>
      <c r="C19" s="19">
        <f t="shared" si="4"/>
        <v>23746</v>
      </c>
      <c r="D19" s="19">
        <f>C19-'01.01.2017 с разбивкой'!C19</f>
        <v>-109</v>
      </c>
      <c r="E19" s="20">
        <f t="shared" si="4"/>
        <v>2526403.69</v>
      </c>
      <c r="F19" s="20">
        <f>E19-'01.01.2017 с разбивкой'!D19</f>
        <v>-6719</v>
      </c>
      <c r="G19" s="19">
        <f t="shared" si="4"/>
        <v>118791</v>
      </c>
      <c r="H19" s="21">
        <f t="shared" si="4"/>
        <v>552</v>
      </c>
      <c r="I19" s="21">
        <f t="shared" si="4"/>
        <v>110351</v>
      </c>
      <c r="J19" s="22">
        <f t="shared" si="4"/>
        <v>3920</v>
      </c>
      <c r="K19" s="23">
        <f t="shared" si="4"/>
        <v>25</v>
      </c>
      <c r="L19" s="23">
        <f t="shared" si="4"/>
        <v>0</v>
      </c>
      <c r="M19" s="23">
        <f t="shared" si="4"/>
        <v>0</v>
      </c>
      <c r="N19" s="213">
        <f t="shared" si="5"/>
        <v>13177</v>
      </c>
      <c r="O19" s="177">
        <f t="shared" si="6"/>
        <v>24375038.088</v>
      </c>
      <c r="P19" s="178">
        <f t="shared" si="6"/>
        <v>81049032.77</v>
      </c>
      <c r="Q19" s="25">
        <f t="shared" si="1"/>
        <v>10703732.040000001</v>
      </c>
      <c r="R19" s="25">
        <f t="shared" si="7"/>
        <v>246871948.98119998</v>
      </c>
      <c r="S19" s="33">
        <f>Q19+R19</f>
        <v>257575681.02119997</v>
      </c>
      <c r="T19" s="53">
        <f t="shared" si="2"/>
        <v>10847.118715623683</v>
      </c>
      <c r="U19" s="59">
        <f t="shared" si="3"/>
        <v>106.39281099974733</v>
      </c>
    </row>
    <row r="20" spans="1:21" s="201" customFormat="1" ht="16.5" customHeight="1">
      <c r="A20" s="17">
        <v>14</v>
      </c>
      <c r="B20" s="18" t="s">
        <v>32</v>
      </c>
      <c r="C20" s="19">
        <f t="shared" si="4"/>
        <v>4761</v>
      </c>
      <c r="D20" s="19">
        <f>C20-'01.01.2017 с разбивкой'!C20</f>
        <v>18</v>
      </c>
      <c r="E20" s="20">
        <f t="shared" si="4"/>
        <v>534768.92</v>
      </c>
      <c r="F20" s="20">
        <f>E20-'01.01.2017 с разбивкой'!D20</f>
        <v>1686.7000000000698</v>
      </c>
      <c r="G20" s="19">
        <f t="shared" si="4"/>
        <v>21858</v>
      </c>
      <c r="H20" s="21">
        <f t="shared" si="4"/>
        <v>0</v>
      </c>
      <c r="I20" s="21">
        <f t="shared" si="4"/>
        <v>21160</v>
      </c>
      <c r="J20" s="22">
        <f t="shared" si="4"/>
        <v>240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13">
        <f t="shared" si="5"/>
        <v>4669</v>
      </c>
      <c r="O20" s="177">
        <f t="shared" si="6"/>
        <v>4282773.471</v>
      </c>
      <c r="P20" s="178">
        <f t="shared" si="6"/>
        <v>14220115.68</v>
      </c>
      <c r="Q20" s="25">
        <f t="shared" si="1"/>
        <v>1965933.5999999999</v>
      </c>
      <c r="R20" s="26">
        <f t="shared" si="7"/>
        <v>51956132.24160001</v>
      </c>
      <c r="S20" s="33">
        <f>Q20+R20</f>
        <v>53922065.84160001</v>
      </c>
      <c r="T20" s="44">
        <f t="shared" si="2"/>
        <v>11325.785726023947</v>
      </c>
      <c r="U20" s="47">
        <f t="shared" si="3"/>
        <v>112.32281453476162</v>
      </c>
    </row>
    <row r="21" spans="1:21" s="201" customFormat="1" ht="16.5" customHeight="1">
      <c r="A21" s="17">
        <v>15</v>
      </c>
      <c r="B21" s="18" t="s">
        <v>33</v>
      </c>
      <c r="C21" s="19">
        <f t="shared" si="4"/>
        <v>2338</v>
      </c>
      <c r="D21" s="19">
        <f>C21-'01.01.2017 с разбивкой'!C21</f>
        <v>0</v>
      </c>
      <c r="E21" s="156">
        <f t="shared" si="4"/>
        <v>221719.217</v>
      </c>
      <c r="F21" s="20">
        <f>E21-'01.01.2017 с разбивкой'!D21</f>
        <v>17.09000000002561</v>
      </c>
      <c r="G21" s="19">
        <f t="shared" si="4"/>
        <v>10466</v>
      </c>
      <c r="H21" s="21">
        <f t="shared" si="4"/>
        <v>15</v>
      </c>
      <c r="I21" s="21">
        <f t="shared" si="4"/>
        <v>8972</v>
      </c>
      <c r="J21" s="22">
        <f t="shared" si="4"/>
        <v>740</v>
      </c>
      <c r="K21" s="23">
        <f t="shared" si="4"/>
        <v>213</v>
      </c>
      <c r="L21" s="23">
        <f t="shared" si="4"/>
        <v>0</v>
      </c>
      <c r="M21" s="23">
        <f t="shared" si="4"/>
        <v>47</v>
      </c>
      <c r="N21" s="213">
        <f t="shared" si="5"/>
        <v>2070</v>
      </c>
      <c r="O21" s="177">
        <f t="shared" si="6"/>
        <v>1539035.878</v>
      </c>
      <c r="P21" s="178">
        <f t="shared" si="6"/>
        <v>5117609.22</v>
      </c>
      <c r="Q21" s="25">
        <f t="shared" si="1"/>
        <v>948806.3999999999</v>
      </c>
      <c r="R21" s="25">
        <f t="shared" si="7"/>
        <v>21675118.805159997</v>
      </c>
      <c r="S21" s="33">
        <f>Q21+R21</f>
        <v>22623925.205159996</v>
      </c>
      <c r="T21" s="44">
        <f t="shared" si="2"/>
        <v>9676.614715637295</v>
      </c>
      <c r="U21" s="51">
        <f t="shared" si="3"/>
        <v>94.83285585970916</v>
      </c>
    </row>
    <row r="22" spans="1:21" s="2" customFormat="1" ht="16.5" customHeight="1">
      <c r="A22" s="61"/>
      <c r="B22" s="62" t="s">
        <v>34</v>
      </c>
      <c r="C22" s="157">
        <f>SUM(C7:C21)</f>
        <v>281174</v>
      </c>
      <c r="D22" s="235">
        <f>SUM(D7:D21)</f>
        <v>-1045</v>
      </c>
      <c r="E22" s="158">
        <f aca="true" t="shared" si="9" ref="E22:S22">SUM(E7:E21)</f>
        <v>24778124.803000003</v>
      </c>
      <c r="F22" s="236">
        <f>SUM(F7:F21)</f>
        <v>-43643.11000000028</v>
      </c>
      <c r="G22" s="157">
        <f t="shared" si="9"/>
        <v>1126409</v>
      </c>
      <c r="H22" s="157">
        <f t="shared" si="9"/>
        <v>832</v>
      </c>
      <c r="I22" s="157">
        <f t="shared" si="9"/>
        <v>962859</v>
      </c>
      <c r="J22" s="157">
        <f t="shared" si="9"/>
        <v>126611</v>
      </c>
      <c r="K22" s="157">
        <f t="shared" si="9"/>
        <v>9611</v>
      </c>
      <c r="L22" s="157">
        <f t="shared" si="9"/>
        <v>13</v>
      </c>
      <c r="M22" s="157">
        <f t="shared" si="9"/>
        <v>165</v>
      </c>
      <c r="N22" s="214">
        <f t="shared" si="9"/>
        <v>142115</v>
      </c>
      <c r="O22" s="179">
        <f>SUM(O7:O21)</f>
        <v>221944686.406</v>
      </c>
      <c r="P22" s="180">
        <f>SUM(P7:P21)</f>
        <v>736384889.8</v>
      </c>
      <c r="Q22" s="159">
        <f t="shared" si="9"/>
        <v>108188246.4</v>
      </c>
      <c r="R22" s="159">
        <f t="shared" si="9"/>
        <v>2416474902.77076</v>
      </c>
      <c r="S22" s="159">
        <f t="shared" si="9"/>
        <v>2524663149.17076</v>
      </c>
      <c r="T22" s="158">
        <f t="shared" si="2"/>
        <v>8979.006413006751</v>
      </c>
      <c r="U22" s="158">
        <f t="shared" si="3"/>
        <v>88.1238123119492</v>
      </c>
    </row>
    <row r="23" spans="1:21" ht="16.5" customHeight="1">
      <c r="A23" s="67"/>
      <c r="B23" s="67"/>
      <c r="C23" s="91"/>
      <c r="D23" s="91"/>
      <c r="E23" s="69"/>
      <c r="F23" s="69"/>
      <c r="G23" s="91"/>
      <c r="H23" s="68"/>
      <c r="I23" s="70"/>
      <c r="J23" s="91"/>
      <c r="K23" s="68"/>
      <c r="L23" s="68"/>
      <c r="M23" s="68"/>
      <c r="N23" s="91"/>
      <c r="O23" s="71"/>
      <c r="P23" s="72"/>
      <c r="Q23" s="141"/>
      <c r="R23" s="100"/>
      <c r="S23" s="141"/>
      <c r="T23" s="100"/>
      <c r="U23" s="100"/>
    </row>
    <row r="24" spans="2:22" ht="18">
      <c r="B24" s="102" t="s">
        <v>43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ht="14.25" customHeight="1">
      <c r="A25" s="220" t="s">
        <v>1</v>
      </c>
      <c r="B25" s="221" t="s">
        <v>2</v>
      </c>
      <c r="C25" s="222" t="s">
        <v>3</v>
      </c>
      <c r="D25" s="210"/>
      <c r="E25" s="224" t="s">
        <v>4</v>
      </c>
      <c r="F25" s="212"/>
      <c r="G25" s="4"/>
      <c r="H25" s="221" t="s">
        <v>5</v>
      </c>
      <c r="I25" s="221"/>
      <c r="J25" s="221"/>
      <c r="K25" s="225" t="s">
        <v>6</v>
      </c>
      <c r="L25" s="225" t="s">
        <v>7</v>
      </c>
      <c r="M25" s="225" t="s">
        <v>8</v>
      </c>
      <c r="N25" s="226"/>
      <c r="O25" s="227"/>
      <c r="P25" s="228"/>
      <c r="Q25" s="229" t="s">
        <v>35</v>
      </c>
      <c r="R25" s="229"/>
      <c r="S25" s="221" t="s">
        <v>10</v>
      </c>
      <c r="T25" s="222" t="s">
        <v>38</v>
      </c>
      <c r="U25" s="221" t="s">
        <v>11</v>
      </c>
      <c r="V25" s="92"/>
    </row>
    <row r="26" spans="1:22" ht="27.75">
      <c r="A26" s="220"/>
      <c r="B26" s="221"/>
      <c r="C26" s="223"/>
      <c r="D26" s="211"/>
      <c r="E26" s="224"/>
      <c r="F26" s="212"/>
      <c r="G26" s="4" t="s">
        <v>36</v>
      </c>
      <c r="H26" s="4" t="s">
        <v>12</v>
      </c>
      <c r="I26" s="4" t="s">
        <v>13</v>
      </c>
      <c r="J26" s="4" t="s">
        <v>14</v>
      </c>
      <c r="K26" s="225"/>
      <c r="L26" s="225"/>
      <c r="M26" s="225"/>
      <c r="N26" s="73" t="s">
        <v>15</v>
      </c>
      <c r="O26" s="74" t="s">
        <v>16</v>
      </c>
      <c r="P26" s="74" t="s">
        <v>37</v>
      </c>
      <c r="Q26" s="4" t="s">
        <v>17</v>
      </c>
      <c r="R26" s="4" t="s">
        <v>18</v>
      </c>
      <c r="S26" s="221"/>
      <c r="T26" s="223"/>
      <c r="U26" s="221"/>
      <c r="V26" s="92"/>
    </row>
    <row r="27" spans="1:22" s="106" customFormat="1" ht="14.25">
      <c r="A27" s="103">
        <v>1</v>
      </c>
      <c r="B27" s="103">
        <v>2</v>
      </c>
      <c r="C27" s="103">
        <v>3</v>
      </c>
      <c r="D27" s="103"/>
      <c r="E27" s="104">
        <v>4</v>
      </c>
      <c r="F27" s="104"/>
      <c r="G27" s="104">
        <v>5</v>
      </c>
      <c r="H27" s="104">
        <v>6</v>
      </c>
      <c r="I27" s="104">
        <v>7</v>
      </c>
      <c r="J27" s="104">
        <v>8</v>
      </c>
      <c r="K27" s="104">
        <v>9</v>
      </c>
      <c r="L27" s="104">
        <v>10</v>
      </c>
      <c r="M27" s="104">
        <v>11</v>
      </c>
      <c r="N27" s="104">
        <v>12</v>
      </c>
      <c r="O27" s="104">
        <v>13</v>
      </c>
      <c r="P27" s="105"/>
      <c r="Q27" s="103">
        <v>14</v>
      </c>
      <c r="R27" s="103">
        <v>15</v>
      </c>
      <c r="S27" s="103">
        <v>16</v>
      </c>
      <c r="T27" s="103">
        <v>17</v>
      </c>
      <c r="U27" s="103">
        <v>18</v>
      </c>
      <c r="V27" s="107"/>
    </row>
    <row r="28" spans="1:21" s="176" customFormat="1" ht="14.25">
      <c r="A28" s="160">
        <v>1</v>
      </c>
      <c r="B28" s="161" t="s">
        <v>19</v>
      </c>
      <c r="C28" s="164">
        <v>54702</v>
      </c>
      <c r="D28" s="164"/>
      <c r="E28" s="185">
        <v>2750605.6399999997</v>
      </c>
      <c r="F28" s="185"/>
      <c r="G28" s="164">
        <v>122971</v>
      </c>
      <c r="H28" s="165">
        <v>245</v>
      </c>
      <c r="I28" s="165">
        <v>103239</v>
      </c>
      <c r="J28" s="167">
        <v>19487</v>
      </c>
      <c r="K28" s="186"/>
      <c r="L28" s="186"/>
      <c r="M28" s="186"/>
      <c r="N28" s="168"/>
      <c r="O28" s="215">
        <v>9418118.504</v>
      </c>
      <c r="P28" s="216">
        <v>31316788.779000003</v>
      </c>
      <c r="Q28" s="171">
        <f aca="true" t="shared" si="10" ref="Q28:Q42">(H28*10.15+I28*15.19+J28*25.98+K28*11.17+L28*5.08+M28*1.98)*6</f>
        <v>12461756.52</v>
      </c>
      <c r="R28" s="172">
        <f>(E28*15.58)*6+Q28</f>
        <v>269588371.74719995</v>
      </c>
      <c r="S28" s="184">
        <f aca="true" t="shared" si="11" ref="S28:S34">Q28+R28</f>
        <v>282050128.26719993</v>
      </c>
      <c r="T28" s="192">
        <f aca="true" t="shared" si="12" ref="T28:T43">S28/C28</f>
        <v>5156.120951102335</v>
      </c>
      <c r="U28" s="189">
        <f aca="true" t="shared" si="13" ref="U28:U43">E28/C28</f>
        <v>50.28345654637855</v>
      </c>
    </row>
    <row r="29" spans="1:21" s="176" customFormat="1" ht="14.25">
      <c r="A29" s="160">
        <v>2</v>
      </c>
      <c r="B29" s="161" t="s">
        <v>20</v>
      </c>
      <c r="C29" s="164">
        <v>4608</v>
      </c>
      <c r="D29" s="164"/>
      <c r="E29" s="185">
        <v>222234.32</v>
      </c>
      <c r="F29" s="185"/>
      <c r="G29" s="164">
        <v>12721</v>
      </c>
      <c r="H29" s="165">
        <v>1</v>
      </c>
      <c r="I29" s="165">
        <v>9817</v>
      </c>
      <c r="J29" s="167">
        <v>335</v>
      </c>
      <c r="K29" s="167"/>
      <c r="L29" s="167"/>
      <c r="M29" s="167"/>
      <c r="N29" s="168"/>
      <c r="O29" s="169">
        <v>1727433.83</v>
      </c>
      <c r="P29" s="182">
        <v>5667418.55</v>
      </c>
      <c r="Q29" s="171">
        <f t="shared" si="10"/>
        <v>947002.0799999998</v>
      </c>
      <c r="R29" s="193">
        <v>13749016.1</v>
      </c>
      <c r="S29" s="173">
        <f t="shared" si="11"/>
        <v>14696018.18</v>
      </c>
      <c r="T29" s="192">
        <f t="shared" si="12"/>
        <v>3189.240056423611</v>
      </c>
      <c r="U29" s="189">
        <f t="shared" si="13"/>
        <v>48.22793402777778</v>
      </c>
    </row>
    <row r="30" spans="1:21" s="176" customFormat="1" ht="14.25">
      <c r="A30" s="160">
        <v>3</v>
      </c>
      <c r="B30" s="161" t="s">
        <v>21</v>
      </c>
      <c r="C30" s="186">
        <v>5414</v>
      </c>
      <c r="D30" s="186"/>
      <c r="E30" s="203">
        <v>392749.35</v>
      </c>
      <c r="F30" s="203"/>
      <c r="G30" s="164">
        <v>24988</v>
      </c>
      <c r="H30" s="165"/>
      <c r="I30" s="167">
        <v>20837</v>
      </c>
      <c r="J30" s="167">
        <v>1087</v>
      </c>
      <c r="K30" s="167">
        <v>388</v>
      </c>
      <c r="L30" s="167">
        <v>1</v>
      </c>
      <c r="M30" s="167"/>
      <c r="N30" s="168"/>
      <c r="O30" s="169">
        <v>5032131.763</v>
      </c>
      <c r="P30" s="182">
        <v>16732846.66</v>
      </c>
      <c r="Q30" s="171">
        <f t="shared" si="10"/>
        <v>2094559.98</v>
      </c>
      <c r="R30" s="172">
        <f aca="true" t="shared" si="14" ref="R30:R42">(E30*15.58)*6+Q30</f>
        <v>38808769.217999995</v>
      </c>
      <c r="S30" s="184">
        <f t="shared" si="11"/>
        <v>40903329.19799999</v>
      </c>
      <c r="T30" s="192">
        <f t="shared" si="12"/>
        <v>7555.103287403028</v>
      </c>
      <c r="U30" s="189">
        <f t="shared" si="13"/>
        <v>72.54328592537864</v>
      </c>
    </row>
    <row r="31" spans="1:21" s="176" customFormat="1" ht="14.25">
      <c r="A31" s="160">
        <v>4</v>
      </c>
      <c r="B31" s="161" t="s">
        <v>22</v>
      </c>
      <c r="C31" s="164">
        <v>10373</v>
      </c>
      <c r="D31" s="164"/>
      <c r="E31" s="185">
        <v>682450.87</v>
      </c>
      <c r="F31" s="185"/>
      <c r="G31" s="164">
        <v>44592</v>
      </c>
      <c r="H31" s="165"/>
      <c r="I31" s="165">
        <v>38932</v>
      </c>
      <c r="J31" s="167">
        <v>2409</v>
      </c>
      <c r="K31" s="167">
        <v>646</v>
      </c>
      <c r="L31" s="167"/>
      <c r="M31" s="191"/>
      <c r="N31" s="168"/>
      <c r="O31" s="169">
        <v>9615268.256</v>
      </c>
      <c r="P31" s="182">
        <v>31972664.6</v>
      </c>
      <c r="Q31" s="172">
        <f t="shared" si="10"/>
        <v>3967072.3199999994</v>
      </c>
      <c r="R31" s="172">
        <f t="shared" si="14"/>
        <v>67762579.6476</v>
      </c>
      <c r="S31" s="184">
        <f t="shared" si="11"/>
        <v>71729651.96759999</v>
      </c>
      <c r="T31" s="192">
        <f t="shared" si="12"/>
        <v>6915.034413149521</v>
      </c>
      <c r="U31" s="189">
        <f t="shared" si="13"/>
        <v>65.79107972621229</v>
      </c>
    </row>
    <row r="32" spans="1:21" s="176" customFormat="1" ht="14.25">
      <c r="A32" s="160">
        <v>5</v>
      </c>
      <c r="B32" s="161" t="s">
        <v>23</v>
      </c>
      <c r="C32" s="164">
        <v>15236</v>
      </c>
      <c r="D32" s="164"/>
      <c r="E32" s="185">
        <v>988413.19</v>
      </c>
      <c r="F32" s="185"/>
      <c r="G32" s="164">
        <v>62781</v>
      </c>
      <c r="H32" s="165"/>
      <c r="I32" s="165">
        <v>57568</v>
      </c>
      <c r="J32" s="167">
        <v>745</v>
      </c>
      <c r="K32" s="194"/>
      <c r="L32" s="194"/>
      <c r="M32" s="194"/>
      <c r="N32" s="168"/>
      <c r="O32" s="195">
        <v>13879185.173</v>
      </c>
      <c r="P32" s="196">
        <v>46166655.96</v>
      </c>
      <c r="Q32" s="171">
        <f t="shared" si="10"/>
        <v>5362878.119999999</v>
      </c>
      <c r="R32" s="171">
        <f t="shared" si="14"/>
        <v>97759743.1212</v>
      </c>
      <c r="S32" s="173">
        <f t="shared" si="11"/>
        <v>103122621.2412</v>
      </c>
      <c r="T32" s="174">
        <f t="shared" si="12"/>
        <v>6768.352667445523</v>
      </c>
      <c r="U32" s="189">
        <f t="shared" si="13"/>
        <v>64.87353570490941</v>
      </c>
    </row>
    <row r="33" spans="1:21" s="176" customFormat="1" ht="14.25">
      <c r="A33" s="160">
        <v>6</v>
      </c>
      <c r="B33" s="161" t="s">
        <v>24</v>
      </c>
      <c r="C33" s="164">
        <v>9020</v>
      </c>
      <c r="D33" s="164"/>
      <c r="E33" s="185">
        <v>628750.68</v>
      </c>
      <c r="F33" s="185"/>
      <c r="G33" s="164">
        <v>43723</v>
      </c>
      <c r="H33" s="191">
        <v>4</v>
      </c>
      <c r="I33" s="165">
        <v>39405</v>
      </c>
      <c r="J33" s="167"/>
      <c r="K33" s="167"/>
      <c r="L33" s="167"/>
      <c r="M33" s="167"/>
      <c r="N33" s="168"/>
      <c r="O33" s="199">
        <v>9998315.453</v>
      </c>
      <c r="P33" s="200">
        <v>33245790.28</v>
      </c>
      <c r="Q33" s="171">
        <f t="shared" si="10"/>
        <v>3591615.3</v>
      </c>
      <c r="R33" s="172">
        <f t="shared" si="14"/>
        <v>62367228.8664</v>
      </c>
      <c r="S33" s="173">
        <f t="shared" si="11"/>
        <v>65958844.1664</v>
      </c>
      <c r="T33" s="174">
        <f t="shared" si="12"/>
        <v>7312.510439733925</v>
      </c>
      <c r="U33" s="175">
        <f t="shared" si="13"/>
        <v>69.70628381374723</v>
      </c>
    </row>
    <row r="34" spans="1:21" s="176" customFormat="1" ht="14.25">
      <c r="A34" s="160">
        <v>7</v>
      </c>
      <c r="B34" s="161" t="s">
        <v>25</v>
      </c>
      <c r="C34" s="164">
        <v>3877</v>
      </c>
      <c r="D34" s="164"/>
      <c r="E34" s="197">
        <v>240478.3</v>
      </c>
      <c r="F34" s="197"/>
      <c r="G34" s="165">
        <v>14908</v>
      </c>
      <c r="H34" s="167">
        <v>5</v>
      </c>
      <c r="I34" s="167">
        <v>10557</v>
      </c>
      <c r="J34" s="167">
        <v>2854</v>
      </c>
      <c r="K34" s="167">
        <v>232</v>
      </c>
      <c r="L34" s="167"/>
      <c r="M34" s="167"/>
      <c r="N34" s="198"/>
      <c r="O34" s="169">
        <v>3006272.015</v>
      </c>
      <c r="P34" s="182">
        <v>9996876.92</v>
      </c>
      <c r="Q34" s="171">
        <f t="shared" si="10"/>
        <v>1422899.6400000001</v>
      </c>
      <c r="R34" s="171">
        <f t="shared" si="14"/>
        <v>23902811.123999998</v>
      </c>
      <c r="S34" s="173">
        <f t="shared" si="11"/>
        <v>25325710.764</v>
      </c>
      <c r="T34" s="174">
        <f t="shared" si="12"/>
        <v>6532.295786432808</v>
      </c>
      <c r="U34" s="175">
        <f t="shared" si="13"/>
        <v>62.02690224400309</v>
      </c>
    </row>
    <row r="35" spans="1:21" s="176" customFormat="1" ht="14.25">
      <c r="A35" s="160">
        <v>8</v>
      </c>
      <c r="B35" s="161" t="s">
        <v>26</v>
      </c>
      <c r="C35" s="164">
        <v>3174</v>
      </c>
      <c r="D35" s="164"/>
      <c r="E35" s="185">
        <v>147805.78</v>
      </c>
      <c r="F35" s="185"/>
      <c r="G35" s="164">
        <v>10183</v>
      </c>
      <c r="H35" s="165"/>
      <c r="I35" s="165">
        <v>7303</v>
      </c>
      <c r="J35" s="167">
        <v>1376</v>
      </c>
      <c r="K35" s="167">
        <v>182</v>
      </c>
      <c r="L35" s="167"/>
      <c r="M35" s="167">
        <v>13</v>
      </c>
      <c r="N35" s="168"/>
      <c r="O35" s="169">
        <v>1503019.087</v>
      </c>
      <c r="P35" s="182">
        <v>4992192.04</v>
      </c>
      <c r="Q35" s="171">
        <f t="shared" si="10"/>
        <v>892438.3799999999</v>
      </c>
      <c r="R35" s="171">
        <f t="shared" si="14"/>
        <v>14709322.694399998</v>
      </c>
      <c r="S35" s="173">
        <f aca="true" t="shared" si="15" ref="S35:S42">Q35+R35</f>
        <v>15601761.074399997</v>
      </c>
      <c r="T35" s="188">
        <f t="shared" si="12"/>
        <v>4915.488681285443</v>
      </c>
      <c r="U35" s="183">
        <f t="shared" si="13"/>
        <v>46.56766855702583</v>
      </c>
    </row>
    <row r="36" spans="1:21" s="176" customFormat="1" ht="14.25">
      <c r="A36" s="160">
        <v>9</v>
      </c>
      <c r="B36" s="161" t="s">
        <v>27</v>
      </c>
      <c r="C36" s="164">
        <v>3546</v>
      </c>
      <c r="D36" s="164"/>
      <c r="E36" s="185">
        <v>192777.7</v>
      </c>
      <c r="F36" s="185"/>
      <c r="G36" s="164">
        <v>14985</v>
      </c>
      <c r="H36" s="165"/>
      <c r="I36" s="165">
        <v>11957</v>
      </c>
      <c r="J36" s="186"/>
      <c r="K36" s="186">
        <v>697</v>
      </c>
      <c r="L36" s="186"/>
      <c r="M36" s="186"/>
      <c r="N36" s="168"/>
      <c r="O36" s="169">
        <v>2668106.24</v>
      </c>
      <c r="P36" s="182">
        <v>8871984.26</v>
      </c>
      <c r="Q36" s="171">
        <f t="shared" si="10"/>
        <v>1136473.92</v>
      </c>
      <c r="R36" s="171">
        <f t="shared" si="14"/>
        <v>19157333.316</v>
      </c>
      <c r="S36" s="173">
        <f t="shared" si="15"/>
        <v>20293807.236</v>
      </c>
      <c r="T36" s="187">
        <f t="shared" si="12"/>
        <v>5723.013884940779</v>
      </c>
      <c r="U36" s="175">
        <f t="shared" si="13"/>
        <v>54.36483361534123</v>
      </c>
    </row>
    <row r="37" spans="1:21" s="176" customFormat="1" ht="14.25">
      <c r="A37" s="160">
        <v>10</v>
      </c>
      <c r="B37" s="161" t="s">
        <v>28</v>
      </c>
      <c r="C37" s="164">
        <v>1203</v>
      </c>
      <c r="D37" s="164"/>
      <c r="E37" s="185">
        <v>73175.5</v>
      </c>
      <c r="F37" s="185"/>
      <c r="G37" s="164">
        <v>4651</v>
      </c>
      <c r="H37" s="165"/>
      <c r="I37" s="165">
        <v>2917</v>
      </c>
      <c r="J37" s="167">
        <v>591</v>
      </c>
      <c r="K37" s="167">
        <v>109</v>
      </c>
      <c r="L37" s="167"/>
      <c r="M37" s="167"/>
      <c r="N37" s="168"/>
      <c r="O37" s="169">
        <v>696567.52</v>
      </c>
      <c r="P37" s="182">
        <v>2127110.4</v>
      </c>
      <c r="Q37" s="171">
        <f t="shared" si="10"/>
        <v>365285.63999999996</v>
      </c>
      <c r="R37" s="171">
        <f t="shared" si="14"/>
        <v>7205731.38</v>
      </c>
      <c r="S37" s="173">
        <f t="shared" si="15"/>
        <v>7571017.02</v>
      </c>
      <c r="T37" s="190">
        <f t="shared" si="12"/>
        <v>6293.4472319202</v>
      </c>
      <c r="U37" s="189">
        <f t="shared" si="13"/>
        <v>60.827514546965915</v>
      </c>
    </row>
    <row r="38" spans="1:21" s="176" customFormat="1" ht="14.25">
      <c r="A38" s="160">
        <v>11</v>
      </c>
      <c r="B38" s="161" t="s">
        <v>29</v>
      </c>
      <c r="C38" s="164">
        <v>12649</v>
      </c>
      <c r="D38" s="164"/>
      <c r="E38" s="163">
        <v>967587.388</v>
      </c>
      <c r="F38" s="163"/>
      <c r="G38" s="164">
        <v>53659</v>
      </c>
      <c r="H38" s="165"/>
      <c r="I38" s="165">
        <v>52152</v>
      </c>
      <c r="J38" s="167">
        <v>53</v>
      </c>
      <c r="K38" s="167"/>
      <c r="L38" s="167"/>
      <c r="M38" s="167"/>
      <c r="N38" s="168"/>
      <c r="O38" s="169">
        <v>16473102.224</v>
      </c>
      <c r="P38" s="182">
        <v>54775720.23</v>
      </c>
      <c r="Q38" s="171">
        <f t="shared" si="10"/>
        <v>4761394.92</v>
      </c>
      <c r="R38" s="172">
        <f t="shared" si="14"/>
        <v>95211463.95024</v>
      </c>
      <c r="S38" s="184">
        <f t="shared" si="15"/>
        <v>99972858.87024</v>
      </c>
      <c r="T38" s="192">
        <f t="shared" si="12"/>
        <v>7903.617587970591</v>
      </c>
      <c r="U38" s="189">
        <f t="shared" si="13"/>
        <v>76.49516862993123</v>
      </c>
    </row>
    <row r="39" spans="1:21" s="2" customFormat="1" ht="14.25">
      <c r="A39" s="160">
        <v>12</v>
      </c>
      <c r="B39" s="161" t="s">
        <v>30</v>
      </c>
      <c r="C39" s="162">
        <v>4328</v>
      </c>
      <c r="D39" s="162"/>
      <c r="E39" s="163">
        <v>267754.19</v>
      </c>
      <c r="F39" s="163"/>
      <c r="G39" s="164">
        <v>17293</v>
      </c>
      <c r="H39" s="165"/>
      <c r="I39" s="166">
        <v>16299</v>
      </c>
      <c r="J39" s="167">
        <v>211</v>
      </c>
      <c r="K39" s="167">
        <v>14</v>
      </c>
      <c r="L39" s="167">
        <v>3</v>
      </c>
      <c r="M39" s="167"/>
      <c r="N39" s="168"/>
      <c r="O39" s="169">
        <v>3359026.575</v>
      </c>
      <c r="P39" s="182">
        <v>11168417.36</v>
      </c>
      <c r="Q39" s="171">
        <f t="shared" si="10"/>
        <v>1519411.26</v>
      </c>
      <c r="R39" s="172">
        <f t="shared" si="14"/>
        <v>26549072.9412</v>
      </c>
      <c r="S39" s="184">
        <f t="shared" si="15"/>
        <v>28068484.2012</v>
      </c>
      <c r="T39" s="174">
        <f t="shared" si="12"/>
        <v>6485.3244457486135</v>
      </c>
      <c r="U39" s="175">
        <f t="shared" si="13"/>
        <v>61.865570702402955</v>
      </c>
    </row>
    <row r="40" spans="1:21" s="176" customFormat="1" ht="14.25">
      <c r="A40" s="160">
        <v>13</v>
      </c>
      <c r="B40" s="161" t="s">
        <v>31</v>
      </c>
      <c r="C40" s="162">
        <v>10569</v>
      </c>
      <c r="D40" s="162"/>
      <c r="E40" s="163">
        <v>834060.04</v>
      </c>
      <c r="F40" s="163"/>
      <c r="G40" s="164">
        <v>50679</v>
      </c>
      <c r="H40" s="165">
        <v>201</v>
      </c>
      <c r="I40" s="166">
        <v>46224</v>
      </c>
      <c r="J40" s="167">
        <v>764</v>
      </c>
      <c r="K40" s="167">
        <v>1</v>
      </c>
      <c r="L40" s="167"/>
      <c r="M40" s="167"/>
      <c r="N40" s="168"/>
      <c r="O40" s="208">
        <v>12175398.336</v>
      </c>
      <c r="P40" s="170">
        <v>40481994.33</v>
      </c>
      <c r="Q40" s="171">
        <f t="shared" si="10"/>
        <v>4344255.6</v>
      </c>
      <c r="R40" s="171">
        <f t="shared" si="14"/>
        <v>82312188.1392</v>
      </c>
      <c r="S40" s="173">
        <f t="shared" si="15"/>
        <v>86656443.7392</v>
      </c>
      <c r="T40" s="190">
        <f t="shared" si="12"/>
        <v>8199.114744933295</v>
      </c>
      <c r="U40" s="209">
        <f t="shared" si="13"/>
        <v>78.91570063392942</v>
      </c>
    </row>
    <row r="41" spans="1:21" s="176" customFormat="1" ht="14.25">
      <c r="A41" s="160">
        <v>14</v>
      </c>
      <c r="B41" s="161" t="s">
        <v>32</v>
      </c>
      <c r="C41" s="162">
        <v>92</v>
      </c>
      <c r="D41" s="162"/>
      <c r="E41" s="163">
        <v>6550.88</v>
      </c>
      <c r="F41" s="163"/>
      <c r="G41" s="164">
        <v>338</v>
      </c>
      <c r="H41" s="165"/>
      <c r="I41" s="166">
        <v>278</v>
      </c>
      <c r="J41" s="167">
        <v>17</v>
      </c>
      <c r="K41" s="167"/>
      <c r="L41" s="167"/>
      <c r="M41" s="167"/>
      <c r="N41" s="168"/>
      <c r="O41" s="169">
        <v>78932.808</v>
      </c>
      <c r="P41" s="170">
        <v>262467.41</v>
      </c>
      <c r="Q41" s="171">
        <f t="shared" si="10"/>
        <v>27986.879999999997</v>
      </c>
      <c r="R41" s="172">
        <f t="shared" si="14"/>
        <v>640363.1424</v>
      </c>
      <c r="S41" s="173">
        <f t="shared" si="15"/>
        <v>668350.0224</v>
      </c>
      <c r="T41" s="174">
        <f t="shared" si="12"/>
        <v>7264.674156521739</v>
      </c>
      <c r="U41" s="175">
        <f t="shared" si="13"/>
        <v>71.20521739130434</v>
      </c>
    </row>
    <row r="42" spans="1:21" s="176" customFormat="1" ht="14.25">
      <c r="A42" s="160">
        <v>15</v>
      </c>
      <c r="B42" s="161" t="s">
        <v>33</v>
      </c>
      <c r="C42" s="167">
        <v>268</v>
      </c>
      <c r="D42" s="167"/>
      <c r="E42" s="181">
        <v>14936.7</v>
      </c>
      <c r="F42" s="181"/>
      <c r="G42" s="164">
        <v>1114</v>
      </c>
      <c r="H42" s="165"/>
      <c r="I42" s="167">
        <v>870</v>
      </c>
      <c r="J42" s="166">
        <v>35</v>
      </c>
      <c r="K42" s="166">
        <v>15</v>
      </c>
      <c r="L42" s="166"/>
      <c r="M42" s="166">
        <v>6</v>
      </c>
      <c r="N42" s="168"/>
      <c r="O42" s="182">
        <v>134628.51</v>
      </c>
      <c r="P42" s="182">
        <v>447666.84</v>
      </c>
      <c r="Q42" s="171">
        <f t="shared" si="10"/>
        <v>85824.17999999998</v>
      </c>
      <c r="R42" s="171">
        <f t="shared" si="14"/>
        <v>1482106.896</v>
      </c>
      <c r="S42" s="173">
        <f t="shared" si="15"/>
        <v>1567931.076</v>
      </c>
      <c r="T42" s="174">
        <f t="shared" si="12"/>
        <v>5850.4890895522385</v>
      </c>
      <c r="U42" s="183">
        <f t="shared" si="13"/>
        <v>55.7339552238806</v>
      </c>
    </row>
    <row r="43" spans="1:49" ht="14.25">
      <c r="A43" s="61"/>
      <c r="B43" s="62" t="s">
        <v>34</v>
      </c>
      <c r="C43" s="214">
        <f>SUM(C28:C42)</f>
        <v>139059</v>
      </c>
      <c r="D43" s="214"/>
      <c r="E43" s="180">
        <f aca="true" t="shared" si="16" ref="E43:N43">SUM(E28:E42)</f>
        <v>8410330.527999999</v>
      </c>
      <c r="F43" s="180"/>
      <c r="G43" s="214">
        <f t="shared" si="16"/>
        <v>479586</v>
      </c>
      <c r="H43" s="214">
        <f t="shared" si="16"/>
        <v>456</v>
      </c>
      <c r="I43" s="214">
        <f t="shared" si="16"/>
        <v>418355</v>
      </c>
      <c r="J43" s="214">
        <f t="shared" si="16"/>
        <v>29964</v>
      </c>
      <c r="K43" s="214">
        <f t="shared" si="16"/>
        <v>2284</v>
      </c>
      <c r="L43" s="214">
        <f t="shared" si="16"/>
        <v>4</v>
      </c>
      <c r="M43" s="214">
        <f t="shared" si="16"/>
        <v>19</v>
      </c>
      <c r="N43" s="214">
        <f t="shared" si="16"/>
        <v>0</v>
      </c>
      <c r="O43" s="179">
        <f>SUM(O28:O42)</f>
        <v>89765506.294</v>
      </c>
      <c r="P43" s="180">
        <f>SUM(P28:P42)</f>
        <v>298226594.61899996</v>
      </c>
      <c r="Q43" s="152">
        <f>SUM(Q28:Q42)</f>
        <v>42980854.74</v>
      </c>
      <c r="R43" s="152">
        <f>SUM(R28:R42)</f>
        <v>821206102.28384</v>
      </c>
      <c r="S43" s="152">
        <f>SUM(S28:S42)</f>
        <v>864186957.02384</v>
      </c>
      <c r="T43" s="153">
        <f t="shared" si="12"/>
        <v>6214.534528680919</v>
      </c>
      <c r="U43" s="153">
        <f t="shared" si="13"/>
        <v>60.48030352584154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8">
      <c r="B44" s="140" t="s">
        <v>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4.25">
      <c r="A45" s="220" t="s">
        <v>1</v>
      </c>
      <c r="B45" s="221" t="s">
        <v>2</v>
      </c>
      <c r="C45" s="222" t="s">
        <v>3</v>
      </c>
      <c r="D45" s="210"/>
      <c r="E45" s="224" t="s">
        <v>4</v>
      </c>
      <c r="F45" s="212"/>
      <c r="G45" s="4"/>
      <c r="H45" s="221" t="s">
        <v>5</v>
      </c>
      <c r="I45" s="221"/>
      <c r="J45" s="221"/>
      <c r="K45" s="225" t="s">
        <v>6</v>
      </c>
      <c r="L45" s="225" t="s">
        <v>7</v>
      </c>
      <c r="M45" s="225" t="s">
        <v>8</v>
      </c>
      <c r="N45" s="226" t="s">
        <v>9</v>
      </c>
      <c r="O45" s="227"/>
      <c r="P45" s="228"/>
      <c r="Q45" s="229" t="s">
        <v>35</v>
      </c>
      <c r="R45" s="229"/>
      <c r="S45" s="221" t="s">
        <v>10</v>
      </c>
      <c r="T45" s="222" t="s">
        <v>38</v>
      </c>
      <c r="U45" s="221" t="s">
        <v>11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27.75">
      <c r="A46" s="220"/>
      <c r="B46" s="221"/>
      <c r="C46" s="223"/>
      <c r="D46" s="211"/>
      <c r="E46" s="224"/>
      <c r="F46" s="212"/>
      <c r="G46" s="4" t="s">
        <v>36</v>
      </c>
      <c r="H46" s="4" t="s">
        <v>12</v>
      </c>
      <c r="I46" s="4" t="s">
        <v>13</v>
      </c>
      <c r="J46" s="4" t="s">
        <v>14</v>
      </c>
      <c r="K46" s="225"/>
      <c r="L46" s="225"/>
      <c r="M46" s="225"/>
      <c r="N46" s="73" t="s">
        <v>15</v>
      </c>
      <c r="O46" s="74" t="s">
        <v>16</v>
      </c>
      <c r="P46" s="74" t="s">
        <v>37</v>
      </c>
      <c r="Q46" s="4" t="s">
        <v>17</v>
      </c>
      <c r="R46" s="4" t="s">
        <v>18</v>
      </c>
      <c r="S46" s="221"/>
      <c r="T46" s="223"/>
      <c r="U46" s="22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106" customFormat="1" ht="14.25">
      <c r="A47" s="103">
        <v>1</v>
      </c>
      <c r="B47" s="103">
        <v>2</v>
      </c>
      <c r="C47" s="103">
        <v>3</v>
      </c>
      <c r="D47" s="103"/>
      <c r="E47" s="104">
        <v>4</v>
      </c>
      <c r="F47" s="104"/>
      <c r="G47" s="104">
        <v>5</v>
      </c>
      <c r="H47" s="104">
        <v>6</v>
      </c>
      <c r="I47" s="104">
        <v>7</v>
      </c>
      <c r="J47" s="104">
        <v>8</v>
      </c>
      <c r="K47" s="104">
        <v>9</v>
      </c>
      <c r="L47" s="104">
        <v>10</v>
      </c>
      <c r="M47" s="104">
        <v>11</v>
      </c>
      <c r="N47" s="104">
        <v>12</v>
      </c>
      <c r="O47" s="104">
        <v>13</v>
      </c>
      <c r="P47" s="105"/>
      <c r="Q47" s="103">
        <v>14</v>
      </c>
      <c r="R47" s="103">
        <v>15</v>
      </c>
      <c r="S47" s="103">
        <v>16</v>
      </c>
      <c r="T47" s="103">
        <v>17</v>
      </c>
      <c r="U47" s="103">
        <v>18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</row>
    <row r="48" spans="1:49" s="118" customFormat="1" ht="14.25">
      <c r="A48" s="160">
        <v>1</v>
      </c>
      <c r="B48" s="161" t="s">
        <v>19</v>
      </c>
      <c r="C48" s="164">
        <v>23461</v>
      </c>
      <c r="D48" s="164"/>
      <c r="E48" s="185">
        <v>2790745.46</v>
      </c>
      <c r="F48" s="185"/>
      <c r="G48" s="164">
        <v>85140</v>
      </c>
      <c r="H48" s="165"/>
      <c r="I48" s="165">
        <v>48392</v>
      </c>
      <c r="J48" s="167">
        <v>36748</v>
      </c>
      <c r="K48" s="186"/>
      <c r="L48" s="186"/>
      <c r="M48" s="186"/>
      <c r="N48" s="168">
        <v>23461</v>
      </c>
      <c r="O48" s="215">
        <v>23299710.95</v>
      </c>
      <c r="P48" s="216">
        <v>77451247.69100001</v>
      </c>
      <c r="Q48" s="128">
        <f aca="true" t="shared" si="17" ref="Q48:Q62">(H48*10.15+I48*15.19+J48*25.98+K48*11.17+L48*5.08+M48*1.98)*6</f>
        <v>10138725.120000001</v>
      </c>
      <c r="R48" s="142">
        <f>(E48*15.58)*6+Q48</f>
        <v>271017610.7208</v>
      </c>
      <c r="S48" s="143">
        <f>Q48+R48</f>
        <v>281156335.8408</v>
      </c>
      <c r="T48" s="144">
        <f aca="true" t="shared" si="18" ref="T48:T63">S48/C48</f>
        <v>11983.987717522697</v>
      </c>
      <c r="U48" s="145">
        <f aca="true" t="shared" si="19" ref="U48:U63">E48/C48</f>
        <v>118.95253655001918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21" s="176" customFormat="1" ht="14.25">
      <c r="A49" s="160">
        <v>2</v>
      </c>
      <c r="B49" s="161" t="s">
        <v>20</v>
      </c>
      <c r="C49" s="164">
        <v>5995</v>
      </c>
      <c r="D49" s="164"/>
      <c r="E49" s="185">
        <v>538356.446</v>
      </c>
      <c r="F49" s="185"/>
      <c r="G49" s="164">
        <v>22043</v>
      </c>
      <c r="H49" s="165"/>
      <c r="I49" s="165">
        <v>20628</v>
      </c>
      <c r="J49" s="167">
        <v>1106</v>
      </c>
      <c r="K49" s="167"/>
      <c r="L49" s="167"/>
      <c r="M49" s="167"/>
      <c r="N49" s="168">
        <v>5995</v>
      </c>
      <c r="O49" s="169">
        <v>4409140.99</v>
      </c>
      <c r="P49" s="182">
        <v>14402325.78</v>
      </c>
      <c r="Q49" s="171">
        <f t="shared" si="17"/>
        <v>2052439.2000000002</v>
      </c>
      <c r="R49" s="171">
        <v>52377999.772</v>
      </c>
      <c r="S49" s="184">
        <f>Q49+R49</f>
        <v>54430438.972</v>
      </c>
      <c r="T49" s="192">
        <f t="shared" si="18"/>
        <v>9079.305916930776</v>
      </c>
      <c r="U49" s="189">
        <f t="shared" si="19"/>
        <v>89.80090842368641</v>
      </c>
    </row>
    <row r="50" spans="1:21" s="176" customFormat="1" ht="14.25">
      <c r="A50" s="160">
        <v>3</v>
      </c>
      <c r="B50" s="161" t="s">
        <v>21</v>
      </c>
      <c r="C50" s="186">
        <v>8475</v>
      </c>
      <c r="D50" s="186"/>
      <c r="E50" s="203">
        <v>1006569.07</v>
      </c>
      <c r="F50" s="203"/>
      <c r="G50" s="164">
        <v>42029</v>
      </c>
      <c r="H50" s="165"/>
      <c r="I50" s="167">
        <v>35792</v>
      </c>
      <c r="J50" s="167">
        <v>5892</v>
      </c>
      <c r="K50" s="167">
        <v>842</v>
      </c>
      <c r="L50" s="167"/>
      <c r="M50" s="167">
        <v>15</v>
      </c>
      <c r="N50" s="168">
        <v>8475</v>
      </c>
      <c r="O50" s="169">
        <v>9558360.9</v>
      </c>
      <c r="P50" s="182">
        <v>31783375.46</v>
      </c>
      <c r="Q50" s="171">
        <f t="shared" si="17"/>
        <v>4237136.88</v>
      </c>
      <c r="R50" s="172">
        <f aca="true" t="shared" si="20" ref="R50:R62">(E50*15.58)*6+Q50</f>
        <v>98331213.5436</v>
      </c>
      <c r="S50" s="184">
        <f>Q50+R50</f>
        <v>102568350.42359999</v>
      </c>
      <c r="T50" s="192">
        <f t="shared" si="18"/>
        <v>12102.46022697345</v>
      </c>
      <c r="U50" s="189">
        <f t="shared" si="19"/>
        <v>118.76921179941003</v>
      </c>
    </row>
    <row r="51" spans="1:21" s="176" customFormat="1" ht="14.25">
      <c r="A51" s="160">
        <v>4</v>
      </c>
      <c r="B51" s="161" t="s">
        <v>22</v>
      </c>
      <c r="C51" s="164">
        <v>15006</v>
      </c>
      <c r="D51" s="164"/>
      <c r="E51" s="185">
        <v>1758305.5</v>
      </c>
      <c r="F51" s="185"/>
      <c r="G51" s="164">
        <v>73105</v>
      </c>
      <c r="H51" s="165"/>
      <c r="I51" s="165">
        <v>61209</v>
      </c>
      <c r="J51" s="167">
        <v>11462</v>
      </c>
      <c r="K51" s="167">
        <v>1232</v>
      </c>
      <c r="L51" s="167"/>
      <c r="M51" s="191"/>
      <c r="N51" s="168">
        <v>15006</v>
      </c>
      <c r="O51" s="169">
        <v>11446174.59</v>
      </c>
      <c r="P51" s="182">
        <v>38061209.78</v>
      </c>
      <c r="Q51" s="172">
        <f t="shared" si="17"/>
        <v>7447853.459999999</v>
      </c>
      <c r="R51" s="172">
        <f t="shared" si="20"/>
        <v>171814251.60000002</v>
      </c>
      <c r="S51" s="184">
        <f aca="true" t="shared" si="21" ref="S51:S62">Q51+R51</f>
        <v>179262105.06000003</v>
      </c>
      <c r="T51" s="192">
        <f t="shared" si="18"/>
        <v>11946.028592562978</v>
      </c>
      <c r="U51" s="189">
        <f t="shared" si="19"/>
        <v>117.17349726775956</v>
      </c>
    </row>
    <row r="52" spans="1:21" s="176" customFormat="1" ht="14.25">
      <c r="A52" s="160">
        <v>5</v>
      </c>
      <c r="B52" s="161" t="s">
        <v>23</v>
      </c>
      <c r="C52" s="164">
        <v>17474</v>
      </c>
      <c r="D52" s="164"/>
      <c r="E52" s="185">
        <v>1912556.09</v>
      </c>
      <c r="F52" s="185"/>
      <c r="G52" s="164">
        <v>80737</v>
      </c>
      <c r="H52" s="165">
        <v>6</v>
      </c>
      <c r="I52" s="165">
        <v>78987</v>
      </c>
      <c r="J52" s="167">
        <v>1596</v>
      </c>
      <c r="K52" s="194"/>
      <c r="L52" s="194"/>
      <c r="M52" s="194"/>
      <c r="N52" s="168">
        <v>17474</v>
      </c>
      <c r="O52" s="195">
        <v>24707837.556</v>
      </c>
      <c r="P52" s="196">
        <v>82157422.87</v>
      </c>
      <c r="Q52" s="171">
        <f t="shared" si="17"/>
        <v>7448025.0600000005</v>
      </c>
      <c r="R52" s="171">
        <f t="shared" si="20"/>
        <v>186233768.35320002</v>
      </c>
      <c r="S52" s="173">
        <f t="shared" si="21"/>
        <v>193681793.41320002</v>
      </c>
      <c r="T52" s="174">
        <f t="shared" si="18"/>
        <v>11083.99870740529</v>
      </c>
      <c r="U52" s="189">
        <f t="shared" si="19"/>
        <v>109.45153313494335</v>
      </c>
    </row>
    <row r="53" spans="1:21" s="176" customFormat="1" ht="14.25">
      <c r="A53" s="160">
        <v>6</v>
      </c>
      <c r="B53" s="161" t="s">
        <v>24</v>
      </c>
      <c r="C53" s="164">
        <v>8570</v>
      </c>
      <c r="D53" s="164"/>
      <c r="E53" s="185">
        <v>1123617.225</v>
      </c>
      <c r="F53" s="185"/>
      <c r="G53" s="164">
        <v>47580</v>
      </c>
      <c r="H53" s="191"/>
      <c r="I53" s="165">
        <v>47124</v>
      </c>
      <c r="J53" s="167">
        <v>5</v>
      </c>
      <c r="K53" s="167"/>
      <c r="L53" s="167"/>
      <c r="M53" s="167"/>
      <c r="N53" s="168">
        <v>8570</v>
      </c>
      <c r="O53" s="199">
        <v>6132096.216</v>
      </c>
      <c r="P53" s="200">
        <v>20390300.24</v>
      </c>
      <c r="Q53" s="171">
        <f t="shared" si="17"/>
        <v>4295660.76</v>
      </c>
      <c r="R53" s="172">
        <f t="shared" si="20"/>
        <v>109331398.95300002</v>
      </c>
      <c r="S53" s="173">
        <f t="shared" si="21"/>
        <v>113627059.71300003</v>
      </c>
      <c r="T53" s="174">
        <f t="shared" si="18"/>
        <v>13258.700083197204</v>
      </c>
      <c r="U53" s="175">
        <f t="shared" si="19"/>
        <v>131.11052800466746</v>
      </c>
    </row>
    <row r="54" spans="1:21" s="176" customFormat="1" ht="14.25">
      <c r="A54" s="160">
        <v>7</v>
      </c>
      <c r="B54" s="161" t="s">
        <v>25</v>
      </c>
      <c r="C54" s="164">
        <v>9117</v>
      </c>
      <c r="D54" s="164"/>
      <c r="E54" s="197">
        <v>1189623.22</v>
      </c>
      <c r="F54" s="197"/>
      <c r="G54" s="165">
        <v>42937</v>
      </c>
      <c r="H54" s="167"/>
      <c r="I54" s="167">
        <v>26856</v>
      </c>
      <c r="J54" s="167">
        <v>15677</v>
      </c>
      <c r="K54" s="167">
        <v>1332</v>
      </c>
      <c r="L54" s="167"/>
      <c r="M54" s="167"/>
      <c r="N54" s="198">
        <v>9117</v>
      </c>
      <c r="O54" s="169">
        <v>8418086.128</v>
      </c>
      <c r="P54" s="182">
        <v>27992565.74</v>
      </c>
      <c r="Q54" s="171">
        <f t="shared" si="17"/>
        <v>4980657.24</v>
      </c>
      <c r="R54" s="171">
        <f t="shared" si="20"/>
        <v>116186635.8456</v>
      </c>
      <c r="S54" s="173">
        <f t="shared" si="21"/>
        <v>121167293.08559999</v>
      </c>
      <c r="T54" s="174">
        <f t="shared" si="18"/>
        <v>13290.259195524843</v>
      </c>
      <c r="U54" s="175">
        <f t="shared" si="19"/>
        <v>130.48406493364044</v>
      </c>
    </row>
    <row r="55" spans="1:21" s="176" customFormat="1" ht="14.25">
      <c r="A55" s="160">
        <v>8</v>
      </c>
      <c r="B55" s="161" t="s">
        <v>26</v>
      </c>
      <c r="C55" s="164">
        <v>8551</v>
      </c>
      <c r="D55" s="164"/>
      <c r="E55" s="185">
        <v>702296.137</v>
      </c>
      <c r="F55" s="185"/>
      <c r="G55" s="164">
        <v>36962</v>
      </c>
      <c r="H55" s="165"/>
      <c r="I55" s="165">
        <v>24341</v>
      </c>
      <c r="J55" s="167">
        <v>11528</v>
      </c>
      <c r="K55" s="167">
        <v>1340</v>
      </c>
      <c r="L55" s="167"/>
      <c r="M55" s="167">
        <v>87</v>
      </c>
      <c r="N55" s="168">
        <v>8551</v>
      </c>
      <c r="O55" s="169">
        <v>6147892.987</v>
      </c>
      <c r="P55" s="182">
        <v>20443617.39</v>
      </c>
      <c r="Q55" s="171">
        <f t="shared" si="17"/>
        <v>4106263.74</v>
      </c>
      <c r="R55" s="171">
        <f t="shared" si="20"/>
        <v>69756906.62675999</v>
      </c>
      <c r="S55" s="173">
        <f t="shared" si="21"/>
        <v>73863170.36675999</v>
      </c>
      <c r="T55" s="188">
        <f t="shared" si="18"/>
        <v>8637.957006988654</v>
      </c>
      <c r="U55" s="183">
        <f t="shared" si="19"/>
        <v>82.13029318208396</v>
      </c>
    </row>
    <row r="56" spans="1:21" s="176" customFormat="1" ht="14.25">
      <c r="A56" s="160">
        <v>9</v>
      </c>
      <c r="B56" s="161" t="s">
        <v>27</v>
      </c>
      <c r="C56" s="164">
        <v>4617</v>
      </c>
      <c r="D56" s="164"/>
      <c r="E56" s="185">
        <v>422575.8</v>
      </c>
      <c r="F56" s="185"/>
      <c r="G56" s="164">
        <v>22838</v>
      </c>
      <c r="H56" s="165"/>
      <c r="I56" s="165">
        <v>22802</v>
      </c>
      <c r="J56" s="186"/>
      <c r="K56" s="186">
        <v>1709</v>
      </c>
      <c r="L56" s="186"/>
      <c r="M56" s="186"/>
      <c r="N56" s="168">
        <v>4617</v>
      </c>
      <c r="O56" s="169">
        <v>3956897.724</v>
      </c>
      <c r="P56" s="182">
        <v>13157457.19</v>
      </c>
      <c r="Q56" s="171">
        <f t="shared" si="17"/>
        <v>2192711.46</v>
      </c>
      <c r="R56" s="171">
        <f t="shared" si="20"/>
        <v>41695097.243999995</v>
      </c>
      <c r="S56" s="173">
        <f t="shared" si="21"/>
        <v>43887808.703999996</v>
      </c>
      <c r="T56" s="187">
        <f t="shared" si="18"/>
        <v>9505.698224821312</v>
      </c>
      <c r="U56" s="175">
        <f t="shared" si="19"/>
        <v>91.52605588044185</v>
      </c>
    </row>
    <row r="57" spans="1:21" s="176" customFormat="1" ht="14.25">
      <c r="A57" s="160">
        <v>10</v>
      </c>
      <c r="B57" s="161" t="s">
        <v>28</v>
      </c>
      <c r="C57" s="164">
        <v>2993</v>
      </c>
      <c r="D57" s="164"/>
      <c r="E57" s="185">
        <v>347933</v>
      </c>
      <c r="F57" s="185"/>
      <c r="G57" s="164">
        <v>14061</v>
      </c>
      <c r="H57" s="165"/>
      <c r="I57" s="165">
        <v>7611</v>
      </c>
      <c r="J57" s="167">
        <v>6109</v>
      </c>
      <c r="K57" s="167">
        <v>501</v>
      </c>
      <c r="L57" s="167">
        <v>9</v>
      </c>
      <c r="M57" s="167">
        <v>3</v>
      </c>
      <c r="N57" s="168">
        <v>2993</v>
      </c>
      <c r="O57" s="169">
        <v>2181632.81</v>
      </c>
      <c r="P57" s="182">
        <v>6181350.71</v>
      </c>
      <c r="Q57" s="171">
        <f t="shared" si="17"/>
        <v>1679824.44</v>
      </c>
      <c r="R57" s="171">
        <f t="shared" si="20"/>
        <v>34204601.279999994</v>
      </c>
      <c r="S57" s="173">
        <f t="shared" si="21"/>
        <v>35884425.71999999</v>
      </c>
      <c r="T57" s="190">
        <f t="shared" si="18"/>
        <v>11989.450624791176</v>
      </c>
      <c r="U57" s="189">
        <f t="shared" si="19"/>
        <v>116.24891413297695</v>
      </c>
    </row>
    <row r="58" spans="1:21" s="176" customFormat="1" ht="14.25">
      <c r="A58" s="160">
        <v>11</v>
      </c>
      <c r="B58" s="161" t="s">
        <v>29</v>
      </c>
      <c r="C58" s="164">
        <v>10135</v>
      </c>
      <c r="D58" s="164"/>
      <c r="E58" s="163">
        <v>1359656.16</v>
      </c>
      <c r="F58" s="163"/>
      <c r="G58" s="164">
        <v>48135</v>
      </c>
      <c r="H58" s="165">
        <v>4</v>
      </c>
      <c r="I58" s="165">
        <v>47789</v>
      </c>
      <c r="J58" s="167">
        <v>171</v>
      </c>
      <c r="K58" s="167">
        <v>2</v>
      </c>
      <c r="L58" s="167"/>
      <c r="M58" s="167"/>
      <c r="N58" s="168">
        <v>10135</v>
      </c>
      <c r="O58" s="169">
        <v>7501096.426</v>
      </c>
      <c r="P58" s="182">
        <v>24955050.53</v>
      </c>
      <c r="Q58" s="171">
        <f t="shared" si="17"/>
        <v>4382522.58</v>
      </c>
      <c r="R58" s="172">
        <f t="shared" si="20"/>
        <v>131483180.41679998</v>
      </c>
      <c r="S58" s="184">
        <f t="shared" si="21"/>
        <v>135865702.99679998</v>
      </c>
      <c r="T58" s="192">
        <f t="shared" si="18"/>
        <v>13405.5947702812</v>
      </c>
      <c r="U58" s="189">
        <f t="shared" si="19"/>
        <v>134.15452984706462</v>
      </c>
    </row>
    <row r="59" spans="1:21" s="176" customFormat="1" ht="14.25">
      <c r="A59" s="160">
        <v>12</v>
      </c>
      <c r="B59" s="161" t="s">
        <v>30</v>
      </c>
      <c r="C59" s="162">
        <v>7805</v>
      </c>
      <c r="D59" s="162"/>
      <c r="E59" s="163">
        <v>788215.96</v>
      </c>
      <c r="F59" s="163"/>
      <c r="G59" s="164">
        <v>32272</v>
      </c>
      <c r="H59" s="165"/>
      <c r="I59" s="166">
        <v>29862</v>
      </c>
      <c r="J59" s="167">
        <v>2269</v>
      </c>
      <c r="K59" s="167">
        <v>147</v>
      </c>
      <c r="L59" s="167"/>
      <c r="M59" s="167"/>
      <c r="N59" s="168">
        <v>7805</v>
      </c>
      <c r="O59" s="169">
        <v>6612365.052</v>
      </c>
      <c r="P59" s="182">
        <v>21987742.71</v>
      </c>
      <c r="Q59" s="171">
        <f t="shared" si="17"/>
        <v>3085166.34</v>
      </c>
      <c r="R59" s="172">
        <f t="shared" si="20"/>
        <v>76767594.2808</v>
      </c>
      <c r="S59" s="184">
        <f t="shared" si="21"/>
        <v>79852760.6208</v>
      </c>
      <c r="T59" s="174">
        <f t="shared" si="18"/>
        <v>10230.975095554133</v>
      </c>
      <c r="U59" s="175">
        <f t="shared" si="19"/>
        <v>100.98859192825111</v>
      </c>
    </row>
    <row r="60" spans="1:21" s="176" customFormat="1" ht="14.25">
      <c r="A60" s="160">
        <v>13</v>
      </c>
      <c r="B60" s="161" t="s">
        <v>31</v>
      </c>
      <c r="C60" s="162">
        <v>13177</v>
      </c>
      <c r="D60" s="162"/>
      <c r="E60" s="163">
        <v>1692343.65</v>
      </c>
      <c r="F60" s="163"/>
      <c r="G60" s="164">
        <v>68112</v>
      </c>
      <c r="H60" s="165">
        <v>351</v>
      </c>
      <c r="I60" s="166">
        <v>64127</v>
      </c>
      <c r="J60" s="167">
        <v>3156</v>
      </c>
      <c r="K60" s="167">
        <v>24</v>
      </c>
      <c r="L60" s="167"/>
      <c r="M60" s="167"/>
      <c r="N60" s="168">
        <v>13177</v>
      </c>
      <c r="O60" s="208">
        <v>12199639.752</v>
      </c>
      <c r="P60" s="170">
        <v>40567038.44</v>
      </c>
      <c r="Q60" s="171">
        <f t="shared" si="17"/>
        <v>6359476.440000001</v>
      </c>
      <c r="R60" s="171">
        <f t="shared" si="20"/>
        <v>164559760.84199998</v>
      </c>
      <c r="S60" s="173">
        <f t="shared" si="21"/>
        <v>170919237.28199998</v>
      </c>
      <c r="T60" s="190">
        <f t="shared" si="18"/>
        <v>12971.028100629883</v>
      </c>
      <c r="U60" s="209">
        <f t="shared" si="19"/>
        <v>128.43163466646428</v>
      </c>
    </row>
    <row r="61" spans="1:21" s="176" customFormat="1" ht="14.25">
      <c r="A61" s="160">
        <v>14</v>
      </c>
      <c r="B61" s="161" t="s">
        <v>32</v>
      </c>
      <c r="C61" s="162">
        <v>4669</v>
      </c>
      <c r="D61" s="162"/>
      <c r="E61" s="163">
        <v>528218.04</v>
      </c>
      <c r="F61" s="163"/>
      <c r="G61" s="164">
        <v>21520</v>
      </c>
      <c r="H61" s="165"/>
      <c r="I61" s="166">
        <v>20882</v>
      </c>
      <c r="J61" s="167">
        <v>223</v>
      </c>
      <c r="K61" s="167"/>
      <c r="L61" s="167"/>
      <c r="M61" s="167"/>
      <c r="N61" s="168">
        <v>4669</v>
      </c>
      <c r="O61" s="169">
        <v>4203840.663</v>
      </c>
      <c r="P61" s="170">
        <v>13957648.27</v>
      </c>
      <c r="Q61" s="171">
        <f t="shared" si="17"/>
        <v>1937946.72</v>
      </c>
      <c r="R61" s="172">
        <f t="shared" si="20"/>
        <v>51315769.0992</v>
      </c>
      <c r="S61" s="173">
        <f t="shared" si="21"/>
        <v>53253715.8192</v>
      </c>
      <c r="T61" s="174">
        <f t="shared" si="18"/>
        <v>11405.807628871278</v>
      </c>
      <c r="U61" s="175">
        <f t="shared" si="19"/>
        <v>113.13301349325339</v>
      </c>
    </row>
    <row r="62" spans="1:21" s="176" customFormat="1" ht="14.25">
      <c r="A62" s="160">
        <v>15</v>
      </c>
      <c r="B62" s="161" t="s">
        <v>33</v>
      </c>
      <c r="C62" s="167">
        <v>2070</v>
      </c>
      <c r="D62" s="167"/>
      <c r="E62" s="181">
        <v>206782.517</v>
      </c>
      <c r="F62" s="181"/>
      <c r="G62" s="164">
        <v>9352</v>
      </c>
      <c r="H62" s="165">
        <v>15</v>
      </c>
      <c r="I62" s="167">
        <v>8102</v>
      </c>
      <c r="J62" s="166">
        <v>705</v>
      </c>
      <c r="K62" s="166">
        <v>198</v>
      </c>
      <c r="L62" s="166"/>
      <c r="M62" s="166">
        <v>41</v>
      </c>
      <c r="N62" s="168">
        <v>2070</v>
      </c>
      <c r="O62" s="182">
        <v>1404407.368</v>
      </c>
      <c r="P62" s="182">
        <v>4669942.38</v>
      </c>
      <c r="Q62" s="171">
        <f t="shared" si="17"/>
        <v>862982.22</v>
      </c>
      <c r="R62" s="171">
        <f t="shared" si="20"/>
        <v>20193011.90916</v>
      </c>
      <c r="S62" s="173">
        <f t="shared" si="21"/>
        <v>21055994.12916</v>
      </c>
      <c r="T62" s="174">
        <f t="shared" si="18"/>
        <v>10171.977840173911</v>
      </c>
      <c r="U62" s="183">
        <f t="shared" si="19"/>
        <v>99.89493574879226</v>
      </c>
    </row>
    <row r="63" spans="1:49" ht="14.25">
      <c r="A63" s="217"/>
      <c r="B63" s="218" t="s">
        <v>34</v>
      </c>
      <c r="C63" s="214">
        <f>SUM(C48:C62)</f>
        <v>142115</v>
      </c>
      <c r="D63" s="214"/>
      <c r="E63" s="180">
        <f aca="true" t="shared" si="22" ref="E63:N63">SUM(E48:E62)</f>
        <v>16367794.275000002</v>
      </c>
      <c r="F63" s="180"/>
      <c r="G63" s="214">
        <f t="shared" si="22"/>
        <v>646823</v>
      </c>
      <c r="H63" s="214">
        <f t="shared" si="22"/>
        <v>376</v>
      </c>
      <c r="I63" s="214">
        <f t="shared" si="22"/>
        <v>544504</v>
      </c>
      <c r="J63" s="214">
        <f t="shared" si="22"/>
        <v>96647</v>
      </c>
      <c r="K63" s="214">
        <f t="shared" si="22"/>
        <v>7327</v>
      </c>
      <c r="L63" s="214">
        <f t="shared" si="22"/>
        <v>9</v>
      </c>
      <c r="M63" s="214">
        <f t="shared" si="22"/>
        <v>146</v>
      </c>
      <c r="N63" s="214">
        <f t="shared" si="22"/>
        <v>142115</v>
      </c>
      <c r="O63" s="179">
        <f>SUM(O48:O62)</f>
        <v>132179180.11200003</v>
      </c>
      <c r="P63" s="180">
        <f>SUM(P48:P62)</f>
        <v>438158295.181</v>
      </c>
      <c r="Q63" s="152">
        <f>SUM(Q48:Q62)</f>
        <v>65207391.66</v>
      </c>
      <c r="R63" s="152">
        <f>SUM(R48:R62)</f>
        <v>1595268800.4869199</v>
      </c>
      <c r="S63" s="152">
        <f>SUM(S48:S62)</f>
        <v>1660476192.1469202</v>
      </c>
      <c r="T63" s="153">
        <f t="shared" si="18"/>
        <v>11684.031890700631</v>
      </c>
      <c r="U63" s="153">
        <f t="shared" si="19"/>
        <v>115.17288305245754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</sheetData>
  <sheetProtection/>
  <mergeCells count="41">
    <mergeCell ref="Q45:R45"/>
    <mergeCell ref="S45:S46"/>
    <mergeCell ref="T45:T46"/>
    <mergeCell ref="U45:U46"/>
    <mergeCell ref="T25:T26"/>
    <mergeCell ref="U25:U26"/>
    <mergeCell ref="Q25:R25"/>
    <mergeCell ref="S25:S26"/>
    <mergeCell ref="A45:A46"/>
    <mergeCell ref="B45:B46"/>
    <mergeCell ref="C45:C46"/>
    <mergeCell ref="E45:E46"/>
    <mergeCell ref="H45:J45"/>
    <mergeCell ref="K45:K46"/>
    <mergeCell ref="L45:L46"/>
    <mergeCell ref="M45:M46"/>
    <mergeCell ref="K25:K26"/>
    <mergeCell ref="L25:L26"/>
    <mergeCell ref="M25:M26"/>
    <mergeCell ref="N25:P25"/>
    <mergeCell ref="N45:P45"/>
    <mergeCell ref="N4:P4"/>
    <mergeCell ref="Q4:R4"/>
    <mergeCell ref="S4:S5"/>
    <mergeCell ref="T4:T5"/>
    <mergeCell ref="U4:U5"/>
    <mergeCell ref="A25:A26"/>
    <mergeCell ref="B25:B26"/>
    <mergeCell ref="C25:C26"/>
    <mergeCell ref="E25:E26"/>
    <mergeCell ref="H25:J25"/>
    <mergeCell ref="A1:U1"/>
    <mergeCell ref="A2:U2"/>
    <mergeCell ref="A4:A5"/>
    <mergeCell ref="B4:B5"/>
    <mergeCell ref="C4:C5"/>
    <mergeCell ref="E4:E5"/>
    <mergeCell ref="H4:J4"/>
    <mergeCell ref="K4:K5"/>
    <mergeCell ref="L4:L5"/>
    <mergeCell ref="M4:M5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2017-02-17T12:32:13Z</dcterms:modified>
  <cp:category/>
  <cp:version/>
  <cp:contentType/>
  <cp:contentStatus/>
</cp:coreProperties>
</file>